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6702f7cbd514703/Oilfield/Rig 111 Dropbox/"/>
    </mc:Choice>
  </mc:AlternateContent>
  <xr:revisionPtr revIDLastSave="2" documentId="8_{3635DBF7-582C-4231-B52E-9F7DC54D17C6}" xr6:coauthVersionLast="45" xr6:coauthVersionMax="45" xr10:uidLastSave="{04C88566-3E6C-438F-A5B1-EC176818E32F}"/>
  <bookViews>
    <workbookView xWindow="32340" yWindow="33090" windowWidth="21015" windowHeight="14910" tabRatio="872" xr2:uid="{00000000-000D-0000-FFFF-FFFF00000000}"/>
  </bookViews>
  <sheets>
    <sheet name="Instructions" sheetId="31" r:id="rId1"/>
    <sheet name="Wrap Sheet Calculator" sheetId="1" r:id="rId2"/>
    <sheet name="Wrap Sheet" sheetId="2" r:id="rId3"/>
    <sheet name="Measurements" sheetId="7" r:id="rId4"/>
    <sheet name="Swab Report Print" sheetId="5" r:id="rId5"/>
    <sheet name="Swab Report Empty" sheetId="6" r:id="rId6"/>
    <sheet name="20181008" sheetId="30" r:id="rId7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2" i="30" l="1"/>
  <c r="L42" i="30"/>
  <c r="J42" i="30"/>
  <c r="I42" i="30"/>
  <c r="F42" i="30"/>
  <c r="K41" i="30"/>
  <c r="L41" i="30"/>
  <c r="J41" i="30"/>
  <c r="I41" i="30"/>
  <c r="F41" i="30"/>
  <c r="K40" i="30"/>
  <c r="L40" i="30"/>
  <c r="J40" i="30"/>
  <c r="I40" i="30"/>
  <c r="F40" i="30"/>
  <c r="K39" i="30"/>
  <c r="L39" i="30"/>
  <c r="J39" i="30"/>
  <c r="I39" i="30"/>
  <c r="F39" i="30"/>
  <c r="K38" i="30"/>
  <c r="L38" i="30"/>
  <c r="J38" i="30"/>
  <c r="I38" i="30"/>
  <c r="F38" i="30"/>
  <c r="K37" i="30"/>
  <c r="L37" i="30"/>
  <c r="J37" i="30"/>
  <c r="I37" i="30"/>
  <c r="F37" i="30"/>
  <c r="K36" i="30"/>
  <c r="L36" i="30"/>
  <c r="J36" i="30"/>
  <c r="I36" i="30"/>
  <c r="F36" i="30"/>
  <c r="K35" i="30"/>
  <c r="L35" i="30"/>
  <c r="J35" i="30"/>
  <c r="I35" i="30"/>
  <c r="F35" i="30"/>
  <c r="K34" i="30"/>
  <c r="L34" i="30"/>
  <c r="J34" i="30"/>
  <c r="I34" i="30"/>
  <c r="F34" i="30"/>
  <c r="K33" i="30"/>
  <c r="L33" i="30"/>
  <c r="J33" i="30"/>
  <c r="I33" i="30"/>
  <c r="F33" i="30"/>
  <c r="K32" i="30"/>
  <c r="L32" i="30"/>
  <c r="J32" i="30"/>
  <c r="I32" i="30"/>
  <c r="F32" i="30"/>
  <c r="K31" i="30"/>
  <c r="L31" i="30"/>
  <c r="J31" i="30"/>
  <c r="I31" i="30"/>
  <c r="F31" i="30"/>
  <c r="K30" i="30"/>
  <c r="L30" i="30"/>
  <c r="J30" i="30"/>
  <c r="I30" i="30"/>
  <c r="F30" i="30"/>
  <c r="K29" i="30"/>
  <c r="L29" i="30"/>
  <c r="J29" i="30"/>
  <c r="I29" i="30"/>
  <c r="F29" i="30"/>
  <c r="K28" i="30"/>
  <c r="L28" i="30"/>
  <c r="J28" i="30"/>
  <c r="I28" i="30"/>
  <c r="F28" i="30"/>
  <c r="K27" i="30"/>
  <c r="L27" i="30"/>
  <c r="J27" i="30"/>
  <c r="I27" i="30"/>
  <c r="F27" i="30"/>
  <c r="K26" i="30"/>
  <c r="L26" i="30"/>
  <c r="J26" i="30"/>
  <c r="I26" i="30"/>
  <c r="F26" i="30"/>
  <c r="K25" i="30"/>
  <c r="L25" i="30"/>
  <c r="J25" i="30"/>
  <c r="I25" i="30"/>
  <c r="F25" i="30"/>
  <c r="K24" i="30"/>
  <c r="L24" i="30"/>
  <c r="J24" i="30"/>
  <c r="I24" i="30"/>
  <c r="F24" i="30"/>
  <c r="K23" i="30"/>
  <c r="L23" i="30"/>
  <c r="J23" i="30"/>
  <c r="I23" i="30"/>
  <c r="F23" i="30"/>
  <c r="K22" i="30"/>
  <c r="L22" i="30"/>
  <c r="J22" i="30"/>
  <c r="I22" i="30"/>
  <c r="F22" i="30"/>
  <c r="K21" i="30"/>
  <c r="L21" i="30"/>
  <c r="J21" i="30"/>
  <c r="I21" i="30"/>
  <c r="F21" i="30"/>
  <c r="K20" i="30"/>
  <c r="L20" i="30"/>
  <c r="J20" i="30"/>
  <c r="I20" i="30"/>
  <c r="F20" i="30"/>
  <c r="I19" i="30"/>
  <c r="K19" i="30"/>
  <c r="I18" i="30"/>
  <c r="K18" i="30"/>
  <c r="I17" i="30"/>
  <c r="K17" i="30"/>
  <c r="I16" i="30"/>
  <c r="K16" i="30"/>
  <c r="I15" i="30"/>
  <c r="K15" i="30"/>
  <c r="I14" i="30"/>
  <c r="K14" i="30"/>
  <c r="I13" i="30"/>
  <c r="K13" i="30"/>
  <c r="I12" i="30"/>
  <c r="K12" i="30"/>
  <c r="I11" i="30"/>
  <c r="K11" i="30"/>
  <c r="I10" i="30"/>
  <c r="K10" i="30"/>
  <c r="I9" i="30"/>
  <c r="K9" i="30"/>
  <c r="I8" i="30"/>
  <c r="K8" i="30"/>
  <c r="L8" i="30"/>
  <c r="L9" i="30"/>
  <c r="L10" i="30"/>
  <c r="L11" i="30"/>
  <c r="L12" i="30"/>
  <c r="L13" i="30"/>
  <c r="L14" i="30"/>
  <c r="L15" i="30"/>
  <c r="L16" i="30"/>
  <c r="L17" i="30"/>
  <c r="L18" i="30"/>
  <c r="L19" i="30"/>
  <c r="J8" i="30"/>
  <c r="J9" i="30"/>
  <c r="J10" i="30"/>
  <c r="J11" i="30"/>
  <c r="J12" i="30"/>
  <c r="J13" i="30"/>
  <c r="J14" i="30"/>
  <c r="J15" i="30"/>
  <c r="J16" i="30"/>
  <c r="J17" i="30"/>
  <c r="J18" i="30"/>
  <c r="J19" i="30"/>
  <c r="F8" i="30"/>
  <c r="F9" i="30"/>
  <c r="F10" i="30"/>
  <c r="F11" i="30"/>
  <c r="F12" i="30"/>
  <c r="F13" i="30"/>
  <c r="F14" i="30"/>
  <c r="F15" i="30"/>
  <c r="F16" i="30"/>
  <c r="F17" i="30"/>
  <c r="F18" i="30"/>
  <c r="F19" i="30"/>
  <c r="J2" i="30"/>
  <c r="J3" i="30"/>
  <c r="J4" i="30"/>
  <c r="P3" i="30"/>
  <c r="J1" i="30"/>
  <c r="C1" i="30"/>
  <c r="B5" i="2"/>
  <c r="K8" i="6"/>
  <c r="L8" i="6"/>
  <c r="K9" i="6"/>
  <c r="L9" i="6"/>
  <c r="K10" i="6"/>
  <c r="L10" i="6"/>
  <c r="K11" i="6"/>
  <c r="L11" i="6"/>
  <c r="K12" i="6"/>
  <c r="L12" i="6"/>
  <c r="K13" i="6"/>
  <c r="L13" i="6"/>
  <c r="K14" i="6"/>
  <c r="L14" i="6"/>
  <c r="K15" i="6"/>
  <c r="L15" i="6"/>
  <c r="K16" i="6"/>
  <c r="L16" i="6"/>
  <c r="K17" i="6"/>
  <c r="L17" i="6"/>
  <c r="K18" i="6"/>
  <c r="L18" i="6"/>
  <c r="K19" i="6"/>
  <c r="L19" i="6"/>
  <c r="K20" i="6"/>
  <c r="L20" i="6"/>
  <c r="K21" i="6"/>
  <c r="L21" i="6"/>
  <c r="K22" i="6"/>
  <c r="L22" i="6"/>
  <c r="K23" i="6"/>
  <c r="L23" i="6"/>
  <c r="K24" i="6"/>
  <c r="L24" i="6"/>
  <c r="K25" i="6"/>
  <c r="L25" i="6"/>
  <c r="K26" i="6"/>
  <c r="L26" i="6"/>
  <c r="K27" i="6"/>
  <c r="L27" i="6"/>
  <c r="K28" i="6"/>
  <c r="L28" i="6"/>
  <c r="K29" i="6"/>
  <c r="L29" i="6"/>
  <c r="K30" i="6"/>
  <c r="L30" i="6"/>
  <c r="K31" i="6"/>
  <c r="L31" i="6"/>
  <c r="K32" i="6"/>
  <c r="L32" i="6"/>
  <c r="K33" i="6"/>
  <c r="L33" i="6"/>
  <c r="K34" i="6"/>
  <c r="L34" i="6"/>
  <c r="K35" i="6"/>
  <c r="L35" i="6"/>
  <c r="K36" i="6"/>
  <c r="L36" i="6"/>
  <c r="K37" i="6"/>
  <c r="L37" i="6"/>
  <c r="K38" i="6"/>
  <c r="L38" i="6"/>
  <c r="K39" i="6"/>
  <c r="L39" i="6"/>
  <c r="K40" i="6"/>
  <c r="L40" i="6"/>
  <c r="K41" i="6"/>
  <c r="L41" i="6"/>
  <c r="K42" i="6"/>
  <c r="L42" i="6"/>
  <c r="J2" i="6"/>
  <c r="I8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3" i="6"/>
  <c r="J4" i="6"/>
  <c r="P3" i="6"/>
  <c r="C13" i="2"/>
  <c r="B7" i="1"/>
  <c r="B6" i="1"/>
  <c r="F7" i="1"/>
  <c r="B8" i="1"/>
  <c r="F8" i="1"/>
  <c r="B9" i="1"/>
  <c r="C17" i="2"/>
  <c r="F9" i="1"/>
  <c r="B10" i="1"/>
  <c r="F10" i="1"/>
  <c r="B11" i="1"/>
  <c r="F11" i="1"/>
  <c r="B12" i="1"/>
  <c r="F12" i="1"/>
  <c r="B13" i="1"/>
  <c r="F13" i="1"/>
  <c r="B14" i="1"/>
  <c r="F14" i="1"/>
  <c r="B15" i="1"/>
  <c r="F15" i="1"/>
  <c r="B16" i="1"/>
  <c r="F16" i="1"/>
  <c r="B17" i="1"/>
  <c r="F17" i="1"/>
  <c r="B18" i="1"/>
  <c r="F18" i="1"/>
  <c r="B19" i="1"/>
  <c r="F19" i="1"/>
  <c r="B20" i="1"/>
  <c r="F20" i="1"/>
  <c r="B21" i="1"/>
  <c r="F21" i="1"/>
  <c r="B22" i="1"/>
  <c r="F22" i="1"/>
  <c r="B23" i="1"/>
  <c r="F23" i="1"/>
  <c r="B24" i="1"/>
  <c r="F24" i="1"/>
  <c r="B25" i="1"/>
  <c r="G41" i="2"/>
  <c r="G37" i="2"/>
  <c r="G33" i="2"/>
  <c r="G29" i="2"/>
  <c r="G25" i="2"/>
  <c r="G21" i="2"/>
  <c r="G17" i="2"/>
  <c r="G13" i="2"/>
  <c r="G9" i="2"/>
  <c r="G5" i="2"/>
  <c r="F25" i="1"/>
  <c r="I42" i="6"/>
  <c r="F42" i="6"/>
  <c r="I41" i="6"/>
  <c r="F41" i="6"/>
  <c r="I40" i="6"/>
  <c r="F40" i="6"/>
  <c r="I39" i="6"/>
  <c r="F39" i="6"/>
  <c r="I38" i="6"/>
  <c r="F38" i="6"/>
  <c r="I37" i="6"/>
  <c r="F37" i="6"/>
  <c r="I36" i="6"/>
  <c r="F36" i="6"/>
  <c r="I35" i="6"/>
  <c r="F35" i="6"/>
  <c r="I34" i="6"/>
  <c r="F34" i="6"/>
  <c r="I33" i="6"/>
  <c r="F33" i="6"/>
  <c r="I32" i="6"/>
  <c r="F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J1" i="6"/>
  <c r="C1" i="6"/>
  <c r="C7" i="1"/>
  <c r="C8" i="1"/>
  <c r="D8" i="1"/>
  <c r="C41" i="2"/>
  <c r="C21" i="2"/>
  <c r="C37" i="2"/>
  <c r="C33" i="2"/>
  <c r="C29" i="2"/>
  <c r="C25" i="2"/>
  <c r="F3" i="1"/>
  <c r="O35" i="5"/>
  <c r="P35" i="5"/>
  <c r="N35" i="5"/>
  <c r="M35" i="5"/>
  <c r="J35" i="5"/>
  <c r="O34" i="5"/>
  <c r="P34" i="5"/>
  <c r="N34" i="5"/>
  <c r="M34" i="5"/>
  <c r="J34" i="5"/>
  <c r="O33" i="5"/>
  <c r="P33" i="5"/>
  <c r="N33" i="5"/>
  <c r="M33" i="5"/>
  <c r="J33" i="5"/>
  <c r="O32" i="5"/>
  <c r="P32" i="5"/>
  <c r="N32" i="5"/>
  <c r="M32" i="5"/>
  <c r="J32" i="5"/>
  <c r="O31" i="5"/>
  <c r="P31" i="5"/>
  <c r="N31" i="5"/>
  <c r="M31" i="5"/>
  <c r="J31" i="5"/>
  <c r="O30" i="5"/>
  <c r="P30" i="5"/>
  <c r="N30" i="5"/>
  <c r="M30" i="5"/>
  <c r="J30" i="5"/>
  <c r="O29" i="5"/>
  <c r="P29" i="5"/>
  <c r="N29" i="5"/>
  <c r="M29" i="5"/>
  <c r="J29" i="5"/>
  <c r="O28" i="5"/>
  <c r="P28" i="5"/>
  <c r="N28" i="5"/>
  <c r="M28" i="5"/>
  <c r="J28" i="5"/>
  <c r="O27" i="5"/>
  <c r="P27" i="5"/>
  <c r="N27" i="5"/>
  <c r="M27" i="5"/>
  <c r="J27" i="5"/>
  <c r="O26" i="5"/>
  <c r="P26" i="5"/>
  <c r="N26" i="5"/>
  <c r="M26" i="5"/>
  <c r="J26" i="5"/>
  <c r="O25" i="5"/>
  <c r="P25" i="5"/>
  <c r="N25" i="5"/>
  <c r="M25" i="5"/>
  <c r="J25" i="5"/>
  <c r="O24" i="5"/>
  <c r="P24" i="5"/>
  <c r="N24" i="5"/>
  <c r="M24" i="5"/>
  <c r="J24" i="5"/>
  <c r="O23" i="5"/>
  <c r="P23" i="5"/>
  <c r="N23" i="5"/>
  <c r="M23" i="5"/>
  <c r="J23" i="5"/>
  <c r="O22" i="5"/>
  <c r="P22" i="5"/>
  <c r="N22" i="5"/>
  <c r="M22" i="5"/>
  <c r="J22" i="5"/>
  <c r="O21" i="5"/>
  <c r="P21" i="5"/>
  <c r="N21" i="5"/>
  <c r="M21" i="5"/>
  <c r="J21" i="5"/>
  <c r="O20" i="5"/>
  <c r="P20" i="5"/>
  <c r="N20" i="5"/>
  <c r="M20" i="5"/>
  <c r="J20" i="5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G3" i="1"/>
  <c r="C9" i="2"/>
  <c r="B9" i="2"/>
  <c r="B11" i="2"/>
  <c r="B6" i="2"/>
  <c r="B8" i="2"/>
  <c r="C5" i="2"/>
  <c r="B12" i="2"/>
  <c r="B7" i="2"/>
  <c r="B13" i="2"/>
  <c r="B16" i="2"/>
  <c r="B10" i="2"/>
  <c r="B14" i="2"/>
  <c r="B17" i="2"/>
  <c r="B20" i="2"/>
  <c r="B15" i="2"/>
  <c r="B19" i="2"/>
  <c r="B21" i="2"/>
  <c r="B18" i="2"/>
  <c r="B23" i="2"/>
  <c r="B22" i="2"/>
  <c r="B25" i="2"/>
  <c r="B24" i="2"/>
  <c r="B27" i="2"/>
  <c r="B28" i="2"/>
  <c r="B26" i="2"/>
  <c r="B29" i="2"/>
  <c r="B33" i="2"/>
  <c r="B30" i="2"/>
  <c r="B32" i="2"/>
  <c r="B31" i="2"/>
  <c r="B37" i="2"/>
  <c r="B36" i="2"/>
  <c r="B34" i="2"/>
  <c r="B35" i="2"/>
  <c r="B39" i="2"/>
  <c r="B40" i="2"/>
  <c r="B38" i="2"/>
  <c r="B41" i="2"/>
  <c r="F5" i="2"/>
  <c r="F8" i="2"/>
  <c r="F9" i="2"/>
  <c r="F6" i="2"/>
  <c r="F7" i="2"/>
  <c r="F11" i="2"/>
  <c r="F12" i="2"/>
  <c r="F10" i="2"/>
  <c r="F13" i="2"/>
  <c r="F14" i="2"/>
  <c r="F16" i="2"/>
  <c r="F15" i="2"/>
  <c r="F17" i="2"/>
  <c r="F18" i="2"/>
  <c r="F20" i="2"/>
  <c r="F19" i="2"/>
  <c r="F21" i="2"/>
  <c r="F25" i="2"/>
  <c r="F23" i="2"/>
  <c r="F24" i="2"/>
  <c r="F22" i="2"/>
  <c r="F28" i="2"/>
  <c r="F26" i="2"/>
  <c r="F29" i="2"/>
  <c r="F27" i="2"/>
  <c r="F33" i="2"/>
  <c r="F31" i="2"/>
  <c r="F32" i="2"/>
  <c r="F30" i="2"/>
  <c r="F37" i="2"/>
  <c r="F35" i="2"/>
  <c r="F36" i="2"/>
  <c r="F34" i="2"/>
  <c r="F40" i="2"/>
  <c r="F38" i="2"/>
  <c r="F41" i="2"/>
  <c r="F3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Brian Paszek</author>
  </authors>
  <commentList>
    <comment ref="A4" authorId="0" shapeId="0" xr:uid="{00000000-0006-0000-0300-000001000000}">
      <text>
        <r>
          <rPr>
            <sz val="8"/>
            <color indexed="81"/>
            <rFont val="Tahoma"/>
            <family val="2"/>
          </rPr>
          <t xml:space="preserve">         Shortcut For Time Entry
Activate cell for entry hold Ctrl + Shift &amp; ; release Ctrl + shift then release ;</t>
        </r>
      </text>
    </comment>
    <comment ref="B4" authorId="0" shapeId="0" xr:uid="{00000000-0006-0000-0300-000002000000}">
      <text>
        <r>
          <rPr>
            <sz val="8"/>
            <color indexed="81"/>
            <rFont val="Tahoma"/>
            <family val="2"/>
          </rPr>
          <t xml:space="preserve">         Shortcut For Time Entry
Activate cell for entry hold Ctrl + Shift &amp; ; release Ctrl + shift then release ;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Brian Paszek</author>
  </authors>
  <commentList>
    <comment ref="B5" authorId="0" shapeId="0" xr:uid="{00000000-0006-0000-0400-000001000000}">
      <text>
        <r>
          <rPr>
            <sz val="8"/>
            <color indexed="81"/>
            <rFont val="Tahoma"/>
            <family val="2"/>
          </rPr>
          <t xml:space="preserve">         Shortcut For Time Entry
Activate cell for entry hold Ctrl + Shift &amp; ; release Ctrl + shift then release ;</t>
        </r>
      </text>
    </comment>
    <comment ref="H5" authorId="0" shapeId="0" xr:uid="{00000000-0006-0000-0400-000002000000}">
      <text>
        <r>
          <rPr>
            <sz val="8"/>
            <color indexed="81"/>
            <rFont val="Tahoma"/>
            <family val="2"/>
          </rPr>
          <t>To display different fluid types enter heavier fluid name here lighter fluid next</t>
        </r>
      </text>
    </comment>
    <comment ref="K5" authorId="0" shapeId="0" xr:uid="{00000000-0006-0000-0400-000003000000}">
      <text>
        <r>
          <rPr>
            <sz val="8"/>
            <color indexed="81"/>
            <rFont val="Tahoma"/>
            <family val="2"/>
          </rPr>
          <t>Enter lighter fluid here.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Brian Paszek</author>
  </authors>
  <commentList>
    <comment ref="B5" authorId="0" shapeId="0" xr:uid="{5830398F-10D9-4BF3-907E-9E04F3E78FE4}">
      <text>
        <r>
          <rPr>
            <sz val="8"/>
            <color indexed="81"/>
            <rFont val="Tahoma"/>
            <family val="2"/>
          </rPr>
          <t xml:space="preserve">         Shortcut For Time Entry
Activate cell for entry hold Ctrl + Shift &amp; ; release Ctrl + shift then release ;</t>
        </r>
      </text>
    </comment>
    <comment ref="H5" authorId="0" shapeId="0" xr:uid="{13F2CDD4-C37B-4366-8371-482DC1DFD3B3}">
      <text>
        <r>
          <rPr>
            <sz val="8"/>
            <color indexed="81"/>
            <rFont val="Tahoma"/>
            <family val="2"/>
          </rPr>
          <t>To display different fluid types enter heavier fluid name here lighter fluid next</t>
        </r>
      </text>
    </comment>
    <comment ref="K5" authorId="0" shapeId="0" xr:uid="{27F9D562-43CD-442C-931E-5FCFB3A89BB5}">
      <text>
        <r>
          <rPr>
            <sz val="8"/>
            <color indexed="81"/>
            <rFont val="Tahoma"/>
            <family val="2"/>
          </rPr>
          <t>Enter lighter fluid here.</t>
        </r>
      </text>
    </comment>
  </commentList>
</comments>
</file>

<file path=xl/sharedStrings.xml><?xml version="1.0" encoding="utf-8"?>
<sst xmlns="http://schemas.openxmlformats.org/spreadsheetml/2006/main" count="214" uniqueCount="107">
  <si>
    <t># of winds (first wrap)</t>
  </si>
  <si>
    <t># of winds (full wrap)</t>
  </si>
  <si>
    <t>Wrap Sheet</t>
  </si>
  <si>
    <t>Wrap Count</t>
  </si>
  <si>
    <t>Wrap 1
Wind Length (cm)</t>
  </si>
  <si>
    <t>Wrap 3
Wind Length (cm)</t>
  </si>
  <si>
    <t>Wrap 2
Wind Length (cm)</t>
  </si>
  <si>
    <t>Wrap Diff</t>
  </si>
  <si>
    <t>Wrap Static diff</t>
  </si>
  <si>
    <t>Wrap Length 
(m)</t>
  </si>
  <si>
    <t>Total Depth
 (m)</t>
  </si>
  <si>
    <t>Company</t>
  </si>
  <si>
    <t>Location</t>
  </si>
  <si>
    <t>Date</t>
  </si>
  <si>
    <t>Total Fluid</t>
  </si>
  <si>
    <t>Net</t>
  </si>
  <si>
    <t>Swab</t>
  </si>
  <si>
    <t>Time:</t>
  </si>
  <si>
    <t>Solid %</t>
  </si>
  <si>
    <t>Water</t>
  </si>
  <si>
    <t>Oil</t>
  </si>
  <si>
    <t>Tbg Pressure</t>
  </si>
  <si>
    <t>PH</t>
  </si>
  <si>
    <t>Sal.</t>
  </si>
  <si>
    <t>Cum.</t>
  </si>
  <si>
    <t>%</t>
  </si>
  <si>
    <t>m</t>
  </si>
  <si>
    <t>cm</t>
  </si>
  <si>
    <t>m3</t>
  </si>
  <si>
    <t>kPa</t>
  </si>
  <si>
    <t>kPa.</t>
  </si>
  <si>
    <t>-</t>
  </si>
  <si>
    <t>Tag Depth</t>
  </si>
  <si>
    <t>Pull Depth</t>
  </si>
  <si>
    <t>Csg. Pressure</t>
  </si>
  <si>
    <t>Rampart</t>
  </si>
  <si>
    <t>Oil Recovered</t>
  </si>
  <si>
    <t>Water Recovered</t>
  </si>
  <si>
    <t>Total Recovered</t>
  </si>
  <si>
    <t>Previous Day Recovery</t>
  </si>
  <si>
    <t>Total Fluid Recovered</t>
  </si>
  <si>
    <t>Start Gauge</t>
  </si>
  <si>
    <t>Fluid Hauled Out</t>
  </si>
  <si>
    <t>Cups Used</t>
  </si>
  <si>
    <t>Comments</t>
  </si>
  <si>
    <t>#</t>
  </si>
  <si>
    <t xml:space="preserve"> Solid %</t>
  </si>
  <si>
    <t>Tag Wrap</t>
  </si>
  <si>
    <t>Pull Wrap</t>
  </si>
  <si>
    <t>Tank Gauge</t>
  </si>
  <si>
    <t>Csg Press.</t>
  </si>
  <si>
    <t>Tbg Press.</t>
  </si>
  <si>
    <t>Wind Length (cm)</t>
  </si>
  <si>
    <t>Wrap #</t>
  </si>
  <si>
    <t>% between wraps</t>
  </si>
  <si>
    <t>% diff</t>
  </si>
  <si>
    <t>Previous Days Recovery</t>
  </si>
  <si>
    <t>Tank  Dip</t>
  </si>
  <si>
    <t>Water %</t>
  </si>
  <si>
    <t>Swab equipment Measurments Rig 123 2/9/18</t>
  </si>
  <si>
    <t>Name</t>
  </si>
  <si>
    <t>Diameter</t>
  </si>
  <si>
    <t>Length</t>
  </si>
  <si>
    <t>Rope Socket - Neck</t>
  </si>
  <si>
    <t>35 mm</t>
  </si>
  <si>
    <t>14 cm</t>
  </si>
  <si>
    <t>Rope Socket - Body</t>
  </si>
  <si>
    <t>43.5 mm</t>
  </si>
  <si>
    <t>Sinker Bar</t>
  </si>
  <si>
    <t>37 mm</t>
  </si>
  <si>
    <t>24 cm</t>
  </si>
  <si>
    <t>58mm</t>
  </si>
  <si>
    <t>73mm no go</t>
  </si>
  <si>
    <t>48mm</t>
  </si>
  <si>
    <t>60 mm no go</t>
  </si>
  <si>
    <t>60mm knuckle</t>
  </si>
  <si>
    <t>38mm</t>
  </si>
  <si>
    <t>Vac</t>
  </si>
  <si>
    <t>10-19-14-25W4</t>
  </si>
  <si>
    <t>Calibrations</t>
  </si>
  <si>
    <t>Sal.
X
1000</t>
  </si>
  <si>
    <t>89mm no go</t>
  </si>
  <si>
    <t>Top</t>
  </si>
  <si>
    <t>neck</t>
  </si>
  <si>
    <t>middle</t>
  </si>
  <si>
    <t>bottom - no go</t>
  </si>
  <si>
    <t>Cut Date</t>
  </si>
  <si>
    <t>Meters</t>
  </si>
  <si>
    <t>14-27-14-26W4</t>
  </si>
  <si>
    <t>73/89mm knuckle</t>
  </si>
  <si>
    <t>53.6mm</t>
  </si>
  <si>
    <t>Weatherford spangs</t>
  </si>
  <si>
    <t>top</t>
  </si>
  <si>
    <t>body top</t>
  </si>
  <si>
    <t>40mm</t>
  </si>
  <si>
    <t>Fluid cups</t>
  </si>
  <si>
    <t>Sand cups</t>
  </si>
  <si>
    <t>D Inches</t>
  </si>
  <si>
    <t>1.5"</t>
  </si>
  <si>
    <t>2.325"</t>
  </si>
  <si>
    <t>Swab Book</t>
  </si>
  <si>
    <t>I left the data in from my last rig to give some context</t>
  </si>
  <si>
    <r>
      <rPr>
        <b/>
        <sz val="11"/>
        <color theme="1"/>
        <rFont val="Calibri"/>
        <family val="2"/>
        <scheme val="minor"/>
      </rPr>
      <t>Swab Report Empty</t>
    </r>
    <r>
      <rPr>
        <sz val="11"/>
        <color theme="1"/>
        <rFont val="Calibri"/>
        <family val="2"/>
        <scheme val="minor"/>
      </rPr>
      <t xml:space="preserve"> is your master, copy that sheet and fill it in. Will automatically calculate volumes according to cuts.</t>
    </r>
  </si>
  <si>
    <r>
      <rPr>
        <b/>
        <sz val="11"/>
        <color theme="1"/>
        <rFont val="Calibri"/>
        <family val="2"/>
        <scheme val="minor"/>
      </rPr>
      <t>Swab Report Print</t>
    </r>
    <r>
      <rPr>
        <sz val="11"/>
        <color theme="1"/>
        <rFont val="Calibri"/>
        <family val="2"/>
        <scheme val="minor"/>
      </rPr>
      <t xml:space="preserve"> is for printing for your guy at the tank</t>
    </r>
  </si>
  <si>
    <r>
      <rPr>
        <b/>
        <sz val="11"/>
        <color theme="1"/>
        <rFont val="Calibri"/>
        <family val="2"/>
        <scheme val="minor"/>
      </rPr>
      <t>Measurements</t>
    </r>
    <r>
      <rPr>
        <sz val="11"/>
        <color theme="1"/>
        <rFont val="Calibri"/>
        <family val="2"/>
        <scheme val="minor"/>
      </rPr>
      <t xml:space="preserve"> is the measurenent for all of the equipment incase anything is ever lost downhole</t>
    </r>
  </si>
  <si>
    <r>
      <t xml:space="preserve">The </t>
    </r>
    <r>
      <rPr>
        <b/>
        <sz val="11"/>
        <color theme="1"/>
        <rFont val="Calibri"/>
        <family val="2"/>
        <scheme val="minor"/>
      </rPr>
      <t>Wrap Sheet</t>
    </r>
    <r>
      <rPr>
        <sz val="11"/>
        <color theme="1"/>
        <rFont val="Calibri"/>
        <family val="2"/>
        <scheme val="minor"/>
      </rPr>
      <t xml:space="preserve"> sheet is for printing for your driller and derrickhand, etc</t>
    </r>
  </si>
  <si>
    <r>
      <t>You'll have to play with the</t>
    </r>
    <r>
      <rPr>
        <b/>
        <sz val="11"/>
        <color theme="1"/>
        <rFont val="Calibri"/>
        <family val="2"/>
        <scheme val="minor"/>
      </rPr>
      <t>Wrap Sheet Calculator</t>
    </r>
    <r>
      <rPr>
        <sz val="11"/>
        <color theme="1"/>
        <rFont val="Calibri"/>
        <family val="2"/>
        <scheme val="minor"/>
      </rPr>
      <t xml:space="preserve"> to fit your needs, I used this for a basis when I went to a rig and had no info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</si>
</sst>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&quot; m&quot;"/>
    <numFmt numFmtId="166" formatCode="0&quot;%&quot;"/>
    <numFmt numFmtId="167" formatCode="0.00&quot; m3&quot;"/>
    <numFmt numFmtId="168" formatCode="0.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theme="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indexed="16"/>
      <name val="Arial"/>
      <family val="2"/>
    </font>
    <font>
      <b/>
      <sz val="8"/>
      <name val="Arial"/>
      <family val="2"/>
    </font>
    <font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249977111117893"/>
      </left>
      <right/>
      <top style="thin">
        <color theme="1" tint="0.249977111117893"/>
      </top>
      <bottom style="thin">
        <color theme="1" tint="0.249977111117893"/>
      </bottom>
      <diagonal/>
    </border>
    <border>
      <left/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/>
      <diagonal/>
    </border>
    <border>
      <left style="thin">
        <color theme="1" tint="0.249977111117893"/>
      </left>
      <right style="thin">
        <color theme="1" tint="0.249977111117893"/>
      </right>
      <top/>
      <bottom style="thin">
        <color theme="1" tint="0.249977111117893"/>
      </bottom>
      <diagonal/>
    </border>
    <border>
      <left style="thin">
        <color theme="1" tint="0.249977111117893"/>
      </left>
      <right style="thin">
        <color indexed="64"/>
      </right>
      <top/>
      <bottom style="thin">
        <color theme="1" tint="0.249977111117893"/>
      </bottom>
      <diagonal/>
    </border>
    <border>
      <left style="thin">
        <color theme="1" tint="0.249977111117893"/>
      </left>
      <right style="thin">
        <color indexed="64"/>
      </right>
      <top style="thin">
        <color theme="1" tint="0.249977111117893"/>
      </top>
      <bottom style="thin">
        <color theme="1" tint="0.249977111117893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/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" fillId="2" borderId="0" xfId="0" applyFont="1" applyFill="1" applyAlignment="1">
      <alignment horizontal="center"/>
    </xf>
    <xf numFmtId="1" fontId="1" fillId="2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1" fillId="2" borderId="0" xfId="0" applyFont="1" applyFill="1"/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2" borderId="0" xfId="0" applyFill="1"/>
    <xf numFmtId="0" fontId="0" fillId="3" borderId="0" xfId="0" applyFill="1"/>
    <xf numFmtId="0" fontId="0" fillId="3" borderId="0" xfId="0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0" fillId="5" borderId="0" xfId="0" applyFill="1"/>
    <xf numFmtId="0" fontId="0" fillId="3" borderId="0" xfId="0" applyFont="1" applyFill="1"/>
    <xf numFmtId="0" fontId="0" fillId="0" borderId="2" xfId="0" applyBorder="1"/>
    <xf numFmtId="0" fontId="0" fillId="0" borderId="3" xfId="0" applyBorder="1"/>
    <xf numFmtId="0" fontId="0" fillId="0" borderId="9" xfId="0" applyBorder="1"/>
    <xf numFmtId="0" fontId="0" fillId="0" borderId="14" xfId="0" applyBorder="1"/>
    <xf numFmtId="0" fontId="0" fillId="0" borderId="7" xfId="0" applyBorder="1"/>
    <xf numFmtId="0" fontId="0" fillId="0" borderId="6" xfId="0" applyBorder="1"/>
    <xf numFmtId="20" fontId="7" fillId="2" borderId="19" xfId="0" applyNumberFormat="1" applyFont="1" applyFill="1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20" fontId="8" fillId="2" borderId="19" xfId="0" applyNumberFormat="1" applyFont="1" applyFill="1" applyBorder="1" applyAlignment="1" applyProtection="1">
      <alignment horizontal="center" vertical="center"/>
      <protection locked="0"/>
    </xf>
    <xf numFmtId="0" fontId="8" fillId="2" borderId="19" xfId="0" applyFont="1" applyFill="1" applyBorder="1" applyAlignment="1" applyProtection="1">
      <alignment horizontal="center" vertical="center"/>
      <protection locked="0"/>
    </xf>
    <xf numFmtId="2" fontId="7" fillId="2" borderId="19" xfId="0" applyNumberFormat="1" applyFont="1" applyFill="1" applyBorder="1" applyAlignment="1" applyProtection="1">
      <alignment horizontal="center" vertical="center"/>
      <protection hidden="1"/>
    </xf>
    <xf numFmtId="9" fontId="7" fillId="2" borderId="19" xfId="0" applyNumberFormat="1" applyFont="1" applyFill="1" applyBorder="1" applyAlignment="1" applyProtection="1">
      <alignment horizontal="center" vertical="center"/>
      <protection locked="0"/>
    </xf>
    <xf numFmtId="166" fontId="7" fillId="2" borderId="19" xfId="0" applyNumberFormat="1" applyFont="1" applyFill="1" applyBorder="1" applyAlignment="1" applyProtection="1">
      <alignment horizontal="center" vertical="center"/>
      <protection locked="0"/>
    </xf>
    <xf numFmtId="1" fontId="7" fillId="2" borderId="19" xfId="0" applyNumberFormat="1" applyFont="1" applyFill="1" applyBorder="1" applyAlignment="1" applyProtection="1">
      <alignment horizontal="center" vertical="center"/>
      <protection locked="0"/>
    </xf>
    <xf numFmtId="2" fontId="7" fillId="2" borderId="23" xfId="0" applyNumberFormat="1" applyFont="1" applyFill="1" applyBorder="1" applyAlignment="1" applyProtection="1">
      <alignment horizontal="center" vertical="center"/>
      <protection hidden="1"/>
    </xf>
    <xf numFmtId="2" fontId="7" fillId="2" borderId="20" xfId="0" applyNumberFormat="1" applyFont="1" applyFill="1" applyBorder="1" applyAlignment="1" applyProtection="1">
      <alignment horizontal="center" vertical="center"/>
      <protection hidden="1"/>
    </xf>
    <xf numFmtId="2" fontId="7" fillId="2" borderId="24" xfId="0" applyNumberFormat="1" applyFont="1" applyFill="1" applyBorder="1" applyAlignment="1" applyProtection="1">
      <alignment horizontal="center" vertical="center"/>
      <protection hidden="1"/>
    </xf>
    <xf numFmtId="2" fontId="8" fillId="2" borderId="19" xfId="0" applyNumberFormat="1" applyFont="1" applyFill="1" applyBorder="1" applyAlignment="1" applyProtection="1">
      <alignment horizontal="center" vertical="center"/>
      <protection hidden="1"/>
    </xf>
    <xf numFmtId="9" fontId="8" fillId="2" borderId="19" xfId="0" applyNumberFormat="1" applyFont="1" applyFill="1" applyBorder="1" applyAlignment="1" applyProtection="1">
      <alignment horizontal="center" vertical="center"/>
      <protection locked="0"/>
    </xf>
    <xf numFmtId="166" fontId="8" fillId="2" borderId="19" xfId="0" applyNumberFormat="1" applyFont="1" applyFill="1" applyBorder="1" applyAlignment="1" applyProtection="1">
      <alignment horizontal="center" vertical="center"/>
      <protection locked="0"/>
    </xf>
    <xf numFmtId="1" fontId="8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/>
    </xf>
    <xf numFmtId="167" fontId="0" fillId="0" borderId="6" xfId="0" applyNumberFormat="1" applyBorder="1" applyAlignment="1">
      <alignment horizontal="center"/>
    </xf>
    <xf numFmtId="20" fontId="7" fillId="5" borderId="24" xfId="0" applyNumberFormat="1" applyFont="1" applyFill="1" applyBorder="1" applyAlignment="1">
      <alignment horizontal="center" vertical="center" wrapText="1"/>
    </xf>
    <xf numFmtId="22" fontId="7" fillId="5" borderId="24" xfId="0" applyNumberFormat="1" applyFont="1" applyFill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center" vertical="center"/>
    </xf>
    <xf numFmtId="20" fontId="7" fillId="5" borderId="19" xfId="0" applyNumberFormat="1" applyFont="1" applyFill="1" applyBorder="1" applyAlignment="1" applyProtection="1">
      <alignment horizontal="center" vertical="center"/>
      <protection locked="0"/>
    </xf>
    <xf numFmtId="165" fontId="7" fillId="5" borderId="19" xfId="0" applyNumberFormat="1" applyFont="1" applyFill="1" applyBorder="1" applyAlignment="1" applyProtection="1">
      <alignment horizontal="center" vertical="center"/>
    </xf>
    <xf numFmtId="0" fontId="7" fillId="5" borderId="19" xfId="0" applyFont="1" applyFill="1" applyBorder="1" applyAlignment="1" applyProtection="1">
      <alignment horizontal="center" vertical="center"/>
      <protection locked="0"/>
    </xf>
    <xf numFmtId="2" fontId="7" fillId="5" borderId="19" xfId="0" applyNumberFormat="1" applyFont="1" applyFill="1" applyBorder="1" applyAlignment="1" applyProtection="1">
      <alignment horizontal="center" vertical="center"/>
      <protection hidden="1"/>
    </xf>
    <xf numFmtId="9" fontId="7" fillId="5" borderId="19" xfId="0" applyNumberFormat="1" applyFont="1" applyFill="1" applyBorder="1" applyAlignment="1" applyProtection="1">
      <alignment horizontal="center" vertical="center"/>
      <protection locked="0"/>
    </xf>
    <xf numFmtId="166" fontId="7" fillId="5" borderId="19" xfId="0" applyNumberFormat="1" applyFont="1" applyFill="1" applyBorder="1" applyAlignment="1" applyProtection="1">
      <alignment horizontal="center" vertical="center"/>
      <protection locked="0"/>
    </xf>
    <xf numFmtId="1" fontId="7" fillId="5" borderId="19" xfId="0" applyNumberFormat="1" applyFont="1" applyFill="1" applyBorder="1" applyAlignment="1" applyProtection="1">
      <alignment horizontal="center" vertical="center"/>
      <protection locked="0"/>
    </xf>
    <xf numFmtId="2" fontId="7" fillId="5" borderId="23" xfId="0" applyNumberFormat="1" applyFont="1" applyFill="1" applyBorder="1" applyAlignment="1" applyProtection="1">
      <alignment horizontal="center" vertical="center"/>
      <protection hidden="1"/>
    </xf>
    <xf numFmtId="2" fontId="7" fillId="5" borderId="21" xfId="0" applyNumberFormat="1" applyFont="1" applyFill="1" applyBorder="1" applyAlignment="1" applyProtection="1">
      <alignment horizontal="center" vertical="center"/>
      <protection hidden="1"/>
    </xf>
    <xf numFmtId="2" fontId="7" fillId="5" borderId="20" xfId="0" applyNumberFormat="1" applyFont="1" applyFill="1" applyBorder="1" applyAlignment="1" applyProtection="1">
      <alignment horizontal="center" vertical="center"/>
      <protection hidden="1"/>
    </xf>
    <xf numFmtId="2" fontId="7" fillId="5" borderId="22" xfId="0" applyNumberFormat="1" applyFont="1" applyFill="1" applyBorder="1" applyAlignment="1" applyProtection="1">
      <alignment horizontal="center" vertical="center"/>
      <protection hidden="1"/>
    </xf>
    <xf numFmtId="2" fontId="7" fillId="5" borderId="24" xfId="0" applyNumberFormat="1" applyFont="1" applyFill="1" applyBorder="1" applyAlignment="1" applyProtection="1">
      <alignment horizontal="center" vertical="center"/>
      <protection hidden="1"/>
    </xf>
    <xf numFmtId="0" fontId="8" fillId="5" borderId="24" xfId="0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vertical="center" wrapText="1"/>
    </xf>
    <xf numFmtId="0" fontId="7" fillId="5" borderId="26" xfId="0" applyFont="1" applyFill="1" applyBorder="1" applyAlignment="1">
      <alignment vertical="center" wrapText="1"/>
    </xf>
    <xf numFmtId="2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 wrapText="1"/>
    </xf>
    <xf numFmtId="0" fontId="0" fillId="2" borderId="1" xfId="0" applyFont="1" applyFill="1" applyBorder="1"/>
    <xf numFmtId="0" fontId="0" fillId="0" borderId="14" xfId="0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0" fontId="0" fillId="0" borderId="1" xfId="0" applyBorder="1"/>
    <xf numFmtId="0" fontId="0" fillId="0" borderId="0" xfId="0" applyProtection="1">
      <protection locked="0"/>
    </xf>
    <xf numFmtId="165" fontId="7" fillId="2" borderId="19" xfId="0" applyNumberFormat="1" applyFont="1" applyFill="1" applyBorder="1" applyAlignment="1" applyProtection="1">
      <alignment horizontal="center" vertical="center"/>
      <protection locked="0"/>
    </xf>
    <xf numFmtId="165" fontId="8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7" xfId="0" applyBorder="1" applyProtection="1"/>
    <xf numFmtId="0" fontId="0" fillId="0" borderId="6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5" fillId="4" borderId="13" xfId="0" applyFont="1" applyFill="1" applyBorder="1" applyAlignment="1" applyProtection="1">
      <alignment horizontal="center" vertical="center"/>
    </xf>
    <xf numFmtId="0" fontId="6" fillId="2" borderId="24" xfId="0" applyFont="1" applyFill="1" applyBorder="1" applyAlignment="1" applyProtection="1">
      <alignment horizontal="center" vertical="center" wrapText="1"/>
    </xf>
    <xf numFmtId="20" fontId="7" fillId="2" borderId="24" xfId="0" applyNumberFormat="1" applyFont="1" applyFill="1" applyBorder="1" applyAlignment="1" applyProtection="1">
      <alignment horizontal="center" vertical="center" wrapText="1"/>
    </xf>
    <xf numFmtId="22" fontId="7" fillId="2" borderId="24" xfId="0" applyNumberFormat="1" applyFont="1" applyFill="1" applyBorder="1" applyAlignment="1" applyProtection="1">
      <alignment horizontal="center" vertical="center" wrapText="1"/>
    </xf>
    <xf numFmtId="0" fontId="7" fillId="2" borderId="24" xfId="0" applyFont="1" applyFill="1" applyBorder="1" applyAlignment="1" applyProtection="1">
      <alignment horizontal="center" vertical="center"/>
    </xf>
    <xf numFmtId="0" fontId="10" fillId="5" borderId="19" xfId="0" applyFont="1" applyFill="1" applyBorder="1" applyAlignment="1">
      <alignment horizontal="center" vertical="center"/>
    </xf>
    <xf numFmtId="0" fontId="9" fillId="2" borderId="19" xfId="0" applyFont="1" applyFill="1" applyBorder="1" applyAlignment="1" applyProtection="1">
      <alignment horizontal="center" vertical="center"/>
    </xf>
    <xf numFmtId="2" fontId="11" fillId="2" borderId="19" xfId="0" applyNumberFormat="1" applyFont="1" applyFill="1" applyBorder="1" applyAlignment="1" applyProtection="1">
      <alignment horizontal="center" vertical="center"/>
      <protection hidden="1"/>
    </xf>
    <xf numFmtId="2" fontId="11" fillId="2" borderId="21" xfId="0" applyNumberFormat="1" applyFont="1" applyFill="1" applyBorder="1" applyAlignment="1" applyProtection="1">
      <alignment horizontal="center" vertical="center"/>
      <protection hidden="1"/>
    </xf>
    <xf numFmtId="2" fontId="11" fillId="2" borderId="22" xfId="0" applyNumberFormat="1" applyFont="1" applyFill="1" applyBorder="1" applyAlignment="1" applyProtection="1">
      <alignment horizontal="center" vertical="center"/>
      <protection hidden="1"/>
    </xf>
    <xf numFmtId="2" fontId="9" fillId="2" borderId="19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NumberFormat="1" applyProtection="1"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0" fontId="5" fillId="4" borderId="13" xfId="0" applyFont="1" applyFill="1" applyBorder="1" applyAlignment="1" applyProtection="1">
      <alignment horizontal="center" vertical="center" wrapText="1"/>
    </xf>
    <xf numFmtId="0" fontId="7" fillId="2" borderId="19" xfId="0" applyFont="1" applyFill="1" applyBorder="1" applyAlignment="1" applyProtection="1">
      <alignment horizontal="center" vertical="center" wrapText="1"/>
      <protection locked="0"/>
    </xf>
    <xf numFmtId="0" fontId="7" fillId="2" borderId="24" xfId="0" applyFont="1" applyFill="1" applyBorder="1" applyAlignment="1" applyProtection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5" fillId="4" borderId="13" xfId="0" applyFont="1" applyFill="1" applyBorder="1" applyAlignment="1" applyProtection="1">
      <alignment horizontal="center" vertical="center" wrapText="1"/>
    </xf>
    <xf numFmtId="0" fontId="7" fillId="2" borderId="24" xfId="0" applyFont="1" applyFill="1" applyBorder="1" applyAlignment="1" applyProtection="1">
      <alignment horizontal="center" vertical="center" wrapText="1"/>
    </xf>
    <xf numFmtId="16" fontId="0" fillId="0" borderId="0" xfId="0" applyNumberFormat="1"/>
    <xf numFmtId="168" fontId="7" fillId="2" borderId="19" xfId="0" applyNumberFormat="1" applyFont="1" applyFill="1" applyBorder="1" applyAlignment="1" applyProtection="1">
      <alignment horizontal="center" vertical="center"/>
      <protection locked="0"/>
    </xf>
    <xf numFmtId="168" fontId="7" fillId="2" borderId="19" xfId="0" applyNumberFormat="1" applyFont="1" applyFill="1" applyBorder="1" applyAlignment="1" applyProtection="1">
      <alignment horizontal="center" vertical="center"/>
      <protection hidden="1"/>
    </xf>
    <xf numFmtId="168" fontId="11" fillId="2" borderId="19" xfId="0" applyNumberFormat="1" applyFont="1" applyFill="1" applyBorder="1" applyAlignment="1" applyProtection="1">
      <alignment horizontal="center" vertical="center"/>
      <protection hidden="1"/>
    </xf>
    <xf numFmtId="168" fontId="7" fillId="2" borderId="23" xfId="0" applyNumberFormat="1" applyFont="1" applyFill="1" applyBorder="1" applyAlignment="1" applyProtection="1">
      <alignment horizontal="center" vertical="center"/>
      <protection hidden="1"/>
    </xf>
    <xf numFmtId="168" fontId="11" fillId="2" borderId="21" xfId="0" applyNumberFormat="1" applyFont="1" applyFill="1" applyBorder="1" applyAlignment="1" applyProtection="1">
      <alignment horizontal="center" vertical="center"/>
      <protection hidden="1"/>
    </xf>
    <xf numFmtId="168" fontId="7" fillId="2" borderId="20" xfId="0" applyNumberFormat="1" applyFont="1" applyFill="1" applyBorder="1" applyAlignment="1" applyProtection="1">
      <alignment horizontal="center" vertical="center"/>
      <protection hidden="1"/>
    </xf>
    <xf numFmtId="168" fontId="11" fillId="2" borderId="22" xfId="0" applyNumberFormat="1" applyFont="1" applyFill="1" applyBorder="1" applyAlignment="1" applyProtection="1">
      <alignment horizontal="center" vertical="center"/>
      <protection hidden="1"/>
    </xf>
    <xf numFmtId="168" fontId="7" fillId="2" borderId="24" xfId="0" applyNumberFormat="1" applyFont="1" applyFill="1" applyBorder="1" applyAlignment="1" applyProtection="1">
      <alignment horizontal="center" vertical="center"/>
      <protection hidden="1"/>
    </xf>
    <xf numFmtId="168" fontId="8" fillId="2" borderId="19" xfId="0" applyNumberFormat="1" applyFont="1" applyFill="1" applyBorder="1" applyAlignment="1" applyProtection="1">
      <alignment horizontal="center" vertical="center"/>
      <protection locked="0"/>
    </xf>
    <xf numFmtId="168" fontId="8" fillId="2" borderId="19" xfId="0" applyNumberFormat="1" applyFont="1" applyFill="1" applyBorder="1" applyAlignment="1" applyProtection="1">
      <alignment horizontal="center" vertical="center"/>
      <protection hidden="1"/>
    </xf>
    <xf numFmtId="168" fontId="9" fillId="2" borderId="19" xfId="0" applyNumberFormat="1" applyFont="1" applyFill="1" applyBorder="1" applyAlignment="1" applyProtection="1">
      <alignment horizontal="center" vertical="center"/>
      <protection hidden="1"/>
    </xf>
    <xf numFmtId="1" fontId="7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4" fontId="0" fillId="0" borderId="6" xfId="0" applyNumberFormat="1" applyBorder="1" applyAlignment="1" applyProtection="1">
      <alignment horizontal="center"/>
      <protection locked="0"/>
    </xf>
    <xf numFmtId="14" fontId="0" fillId="0" borderId="5" xfId="0" applyNumberForma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167" fontId="0" fillId="0" borderId="6" xfId="0" applyNumberFormat="1" applyBorder="1" applyAlignment="1" applyProtection="1">
      <alignment horizontal="center"/>
      <protection locked="0"/>
    </xf>
    <xf numFmtId="167" fontId="0" fillId="0" borderId="5" xfId="0" applyNumberFormat="1" applyBorder="1" applyAlignment="1" applyProtection="1">
      <alignment horizontal="center"/>
      <protection locked="0"/>
    </xf>
    <xf numFmtId="0" fontId="7" fillId="2" borderId="19" xfId="0" applyFont="1" applyFill="1" applyBorder="1" applyAlignment="1" applyProtection="1">
      <alignment horizontal="center" vertical="center" wrapText="1"/>
      <protection locked="0"/>
    </xf>
    <xf numFmtId="0" fontId="5" fillId="4" borderId="11" xfId="0" applyFont="1" applyFill="1" applyBorder="1" applyAlignment="1" applyProtection="1">
      <alignment horizontal="center" vertical="center" wrapText="1"/>
    </xf>
    <xf numFmtId="0" fontId="5" fillId="4" borderId="11" xfId="0" applyFont="1" applyFill="1" applyBorder="1" applyAlignment="1" applyProtection="1">
      <alignment horizontal="center" vertical="center" textRotation="90" wrapText="1"/>
    </xf>
    <xf numFmtId="0" fontId="5" fillId="4" borderId="13" xfId="0" applyFont="1" applyFill="1" applyBorder="1" applyAlignment="1" applyProtection="1">
      <alignment horizontal="center" vertical="center" textRotation="90" wrapText="1"/>
    </xf>
    <xf numFmtId="0" fontId="5" fillId="4" borderId="17" xfId="0" applyFont="1" applyFill="1" applyBorder="1" applyAlignment="1" applyProtection="1">
      <alignment horizontal="center" vertical="center" textRotation="90" wrapText="1"/>
    </xf>
    <xf numFmtId="0" fontId="5" fillId="4" borderId="18" xfId="0" applyFont="1" applyFill="1" applyBorder="1" applyAlignment="1" applyProtection="1">
      <alignment horizontal="center" vertical="center" textRotation="90" wrapText="1"/>
    </xf>
    <xf numFmtId="0" fontId="5" fillId="4" borderId="13" xfId="0" applyFont="1" applyFill="1" applyBorder="1" applyAlignment="1" applyProtection="1">
      <alignment horizontal="center" vertical="center" wrapText="1"/>
    </xf>
    <xf numFmtId="0" fontId="5" fillId="4" borderId="17" xfId="0" applyFont="1" applyFill="1" applyBorder="1" applyAlignment="1" applyProtection="1">
      <alignment horizontal="center" vertical="center" wrapText="1"/>
    </xf>
    <xf numFmtId="0" fontId="5" fillId="4" borderId="18" xfId="0" applyFont="1" applyFill="1" applyBorder="1" applyAlignment="1" applyProtection="1">
      <alignment horizontal="center" vertical="center" wrapText="1"/>
    </xf>
    <xf numFmtId="0" fontId="5" fillId="4" borderId="16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5" fillId="4" borderId="15" xfId="0" applyFont="1" applyFill="1" applyBorder="1" applyAlignment="1" applyProtection="1">
      <alignment horizontal="center" vertical="center" wrapText="1"/>
    </xf>
    <xf numFmtId="0" fontId="5" fillId="4" borderId="8" xfId="0" applyFont="1" applyFill="1" applyBorder="1" applyAlignment="1" applyProtection="1">
      <alignment horizontal="center" vertical="center" wrapText="1"/>
    </xf>
    <xf numFmtId="0" fontId="7" fillId="2" borderId="24" xfId="0" applyFont="1" applyFill="1" applyBorder="1" applyAlignment="1" applyProtection="1">
      <alignment horizontal="center" vertical="center" wrapText="1"/>
    </xf>
    <xf numFmtId="0" fontId="5" fillId="4" borderId="10" xfId="0" applyFont="1" applyFill="1" applyBorder="1" applyAlignment="1" applyProtection="1">
      <alignment horizontal="center" vertical="center" textRotation="90" wrapText="1"/>
    </xf>
    <xf numFmtId="0" fontId="5" fillId="4" borderId="12" xfId="0" applyFont="1" applyFill="1" applyBorder="1" applyAlignment="1" applyProtection="1">
      <alignment horizontal="center" vertical="center" textRotation="90" wrapText="1"/>
    </xf>
    <xf numFmtId="20" fontId="5" fillId="4" borderId="11" xfId="0" applyNumberFormat="1" applyFont="1" applyFill="1" applyBorder="1" applyAlignment="1" applyProtection="1">
      <alignment horizontal="center" vertical="center" wrapText="1"/>
    </xf>
    <xf numFmtId="20" fontId="5" fillId="4" borderId="13" xfId="0" applyNumberFormat="1" applyFont="1" applyFill="1" applyBorder="1" applyAlignment="1" applyProtection="1">
      <alignment horizontal="center" vertical="center" wrapText="1"/>
    </xf>
    <xf numFmtId="0" fontId="5" fillId="4" borderId="11" xfId="0" applyFont="1" applyFill="1" applyBorder="1" applyAlignment="1" applyProtection="1">
      <alignment horizontal="center" vertical="center" textRotation="86" wrapText="1"/>
    </xf>
    <xf numFmtId="0" fontId="5" fillId="4" borderId="13" xfId="0" applyFont="1" applyFill="1" applyBorder="1" applyAlignment="1" applyProtection="1">
      <alignment horizontal="center" vertical="center" textRotation="86" wrapText="1"/>
    </xf>
    <xf numFmtId="0" fontId="0" fillId="0" borderId="0" xfId="0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167" fontId="0" fillId="0" borderId="7" xfId="0" applyNumberForma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167" fontId="0" fillId="0" borderId="2" xfId="0" applyNumberFormat="1" applyBorder="1" applyAlignment="1" applyProtection="1">
      <alignment horizontal="center"/>
      <protection locked="0"/>
    </xf>
    <xf numFmtId="167" fontId="0" fillId="0" borderId="4" xfId="0" applyNumberFormat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</xf>
    <xf numFmtId="1" fontId="0" fillId="0" borderId="7" xfId="0" applyNumberFormat="1" applyBorder="1" applyAlignment="1" applyProtection="1">
      <alignment horizontal="center"/>
    </xf>
    <xf numFmtId="1" fontId="0" fillId="0" borderId="5" xfId="0" applyNumberFormat="1" applyBorder="1" applyAlignment="1" applyProtection="1">
      <alignment horizontal="center"/>
    </xf>
    <xf numFmtId="168" fontId="0" fillId="0" borderId="7" xfId="0" applyNumberFormat="1" applyBorder="1" applyAlignment="1" applyProtection="1">
      <alignment horizontal="center"/>
      <protection locked="0"/>
    </xf>
    <xf numFmtId="168" fontId="0" fillId="0" borderId="5" xfId="0" applyNumberFormat="1" applyBorder="1" applyAlignment="1" applyProtection="1">
      <alignment horizontal="center"/>
      <protection locked="0"/>
    </xf>
    <xf numFmtId="168" fontId="0" fillId="0" borderId="2" xfId="0" applyNumberFormat="1" applyBorder="1" applyAlignment="1" applyProtection="1">
      <alignment horizontal="center"/>
      <protection locked="0"/>
    </xf>
    <xf numFmtId="168" fontId="0" fillId="0" borderId="4" xfId="0" applyNumberFormat="1" applyBorder="1" applyAlignment="1" applyProtection="1">
      <alignment horizontal="center"/>
      <protection locked="0"/>
    </xf>
    <xf numFmtId="168" fontId="7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center"/>
    </xf>
  </cellXfs>
  <cellStyles count="1">
    <cellStyle name="Normal" xfId="0" builtinId="0"/>
  </cellStyles>
  <dxfs count="9">
    <dxf>
      <fill>
        <patternFill>
          <bgColor theme="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theme="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theme="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FBCDD-B294-40F8-A570-062703927BF0}">
  <dimension ref="B1:B8"/>
  <sheetViews>
    <sheetView showGridLines="0" showRowColHeaders="0" tabSelected="1" workbookViewId="0"/>
  </sheetViews>
  <sheetFormatPr defaultRowHeight="14.5" x14ac:dyDescent="0.35"/>
  <cols>
    <col min="2" max="2" width="73.26953125" customWidth="1"/>
  </cols>
  <sheetData>
    <row r="1" spans="2:2" ht="26" customHeight="1" x14ac:dyDescent="0.35">
      <c r="B1" s="162" t="s">
        <v>100</v>
      </c>
    </row>
    <row r="3" spans="2:2" x14ac:dyDescent="0.35">
      <c r="B3" t="s">
        <v>101</v>
      </c>
    </row>
    <row r="4" spans="2:2" x14ac:dyDescent="0.35">
      <c r="B4" t="s">
        <v>106</v>
      </c>
    </row>
    <row r="5" spans="2:2" x14ac:dyDescent="0.35">
      <c r="B5" t="s">
        <v>105</v>
      </c>
    </row>
    <row r="6" spans="2:2" x14ac:dyDescent="0.35">
      <c r="B6" t="s">
        <v>104</v>
      </c>
    </row>
    <row r="7" spans="2:2" x14ac:dyDescent="0.35">
      <c r="B7" t="s">
        <v>103</v>
      </c>
    </row>
    <row r="8" spans="2:2" x14ac:dyDescent="0.35">
      <c r="B8" t="s">
        <v>102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5"/>
  <sheetViews>
    <sheetView workbookViewId="0">
      <selection activeCell="J12" sqref="J12"/>
    </sheetView>
  </sheetViews>
  <sheetFormatPr defaultRowHeight="14.5" x14ac:dyDescent="0.35"/>
  <cols>
    <col min="1" max="1" width="15.7265625" customWidth="1"/>
    <col min="2" max="5" width="14.26953125" customWidth="1"/>
    <col min="9" max="9" width="19" customWidth="1"/>
    <col min="10" max="10" width="11.453125" customWidth="1"/>
    <col min="11" max="11" width="11.1796875" customWidth="1"/>
  </cols>
  <sheetData>
    <row r="2" spans="1:10" ht="48.75" customHeight="1" x14ac:dyDescent="0.35">
      <c r="A2" s="2" t="s">
        <v>0</v>
      </c>
      <c r="B2" s="2" t="s">
        <v>1</v>
      </c>
      <c r="C2" s="2" t="s">
        <v>4</v>
      </c>
      <c r="D2" s="2" t="s">
        <v>6</v>
      </c>
      <c r="E2" s="2" t="s">
        <v>5</v>
      </c>
      <c r="F2" s="2" t="s">
        <v>7</v>
      </c>
      <c r="G2" s="2" t="s">
        <v>8</v>
      </c>
    </row>
    <row r="3" spans="1:10" x14ac:dyDescent="0.35">
      <c r="A3" s="75">
        <v>22</v>
      </c>
      <c r="B3" s="75">
        <v>77</v>
      </c>
      <c r="C3" s="94">
        <v>279.8</v>
      </c>
      <c r="D3" s="94">
        <v>272.89999999999998</v>
      </c>
      <c r="E3" s="95">
        <v>266</v>
      </c>
      <c r="F3" s="6">
        <f>(C3-D3)-(D3-E3)</f>
        <v>5.6843418860808015E-14</v>
      </c>
      <c r="G3" s="6">
        <f>C3-D3</f>
        <v>6.9000000000000341</v>
      </c>
      <c r="I3" s="100" t="s">
        <v>79</v>
      </c>
    </row>
    <row r="5" spans="1:10" x14ac:dyDescent="0.35">
      <c r="A5" s="4" t="s">
        <v>53</v>
      </c>
      <c r="B5" s="4" t="s">
        <v>52</v>
      </c>
      <c r="I5" s="103"/>
    </row>
    <row r="6" spans="1:10" x14ac:dyDescent="0.35">
      <c r="A6">
        <v>1</v>
      </c>
      <c r="B6" s="6">
        <f>C3</f>
        <v>279.8</v>
      </c>
      <c r="C6" s="4" t="s">
        <v>54</v>
      </c>
    </row>
    <row r="7" spans="1:10" x14ac:dyDescent="0.35">
      <c r="A7">
        <v>2</v>
      </c>
      <c r="B7" s="6">
        <f>D3</f>
        <v>272.89999999999998</v>
      </c>
      <c r="C7">
        <f>B7/B6</f>
        <v>0.97533952823445302</v>
      </c>
      <c r="D7" s="4" t="s">
        <v>55</v>
      </c>
      <c r="F7" s="6">
        <f>B6-B7</f>
        <v>6.9000000000000341</v>
      </c>
    </row>
    <row r="8" spans="1:10" x14ac:dyDescent="0.35">
      <c r="A8">
        <v>3</v>
      </c>
      <c r="B8" s="6">
        <f>B7-F7</f>
        <v>265.99999999999994</v>
      </c>
      <c r="C8">
        <f>B8/B7</f>
        <v>0.97471601319164514</v>
      </c>
      <c r="D8">
        <f>C7-C8</f>
        <v>6.2351504280788728E-4</v>
      </c>
      <c r="F8" s="6">
        <f>B7-B8</f>
        <v>6.9000000000000341</v>
      </c>
    </row>
    <row r="9" spans="1:10" x14ac:dyDescent="0.35">
      <c r="A9">
        <v>4</v>
      </c>
      <c r="B9" s="6">
        <f t="shared" ref="B9:B25" si="0">B8-F8</f>
        <v>259.09999999999991</v>
      </c>
      <c r="F9" s="6">
        <f>B8-B9</f>
        <v>6.9000000000000341</v>
      </c>
    </row>
    <row r="10" spans="1:10" x14ac:dyDescent="0.35">
      <c r="A10">
        <v>5</v>
      </c>
      <c r="B10" s="6">
        <f t="shared" si="0"/>
        <v>252.19999999999987</v>
      </c>
      <c r="F10" s="6">
        <f>B9-B10</f>
        <v>6.9000000000000341</v>
      </c>
    </row>
    <row r="11" spans="1:10" x14ac:dyDescent="0.35">
      <c r="A11">
        <v>6</v>
      </c>
      <c r="B11" s="6">
        <f t="shared" si="0"/>
        <v>245.29999999999984</v>
      </c>
      <c r="F11" s="6">
        <f t="shared" ref="F11:F25" si="1">B10-B11</f>
        <v>6.9000000000000341</v>
      </c>
    </row>
    <row r="12" spans="1:10" x14ac:dyDescent="0.35">
      <c r="A12">
        <v>7</v>
      </c>
      <c r="B12" s="6">
        <f t="shared" si="0"/>
        <v>238.39999999999981</v>
      </c>
      <c r="F12" s="6">
        <f t="shared" si="1"/>
        <v>6.9000000000000341</v>
      </c>
    </row>
    <row r="13" spans="1:10" x14ac:dyDescent="0.35">
      <c r="A13">
        <v>8</v>
      </c>
      <c r="B13" s="6">
        <f t="shared" si="0"/>
        <v>231.49999999999977</v>
      </c>
      <c r="F13" s="6">
        <f t="shared" si="1"/>
        <v>6.9000000000000341</v>
      </c>
    </row>
    <row r="14" spans="1:10" x14ac:dyDescent="0.35">
      <c r="A14">
        <v>9</v>
      </c>
      <c r="B14" s="6">
        <f t="shared" si="0"/>
        <v>224.59999999999974</v>
      </c>
      <c r="F14" s="6">
        <f t="shared" si="1"/>
        <v>6.9000000000000341</v>
      </c>
    </row>
    <row r="15" spans="1:10" x14ac:dyDescent="0.35">
      <c r="A15">
        <v>10</v>
      </c>
      <c r="B15" s="6">
        <f t="shared" si="0"/>
        <v>217.6999999999997</v>
      </c>
      <c r="F15" s="6">
        <f t="shared" si="1"/>
        <v>6.9000000000000341</v>
      </c>
      <c r="I15" s="100" t="s">
        <v>86</v>
      </c>
      <c r="J15" s="100" t="s">
        <v>87</v>
      </c>
    </row>
    <row r="16" spans="1:10" x14ac:dyDescent="0.35">
      <c r="A16">
        <v>11</v>
      </c>
      <c r="B16" s="6">
        <f t="shared" si="0"/>
        <v>210.79999999999967</v>
      </c>
      <c r="F16" s="6">
        <f t="shared" si="1"/>
        <v>6.9000000000000341</v>
      </c>
    </row>
    <row r="17" spans="1:6" x14ac:dyDescent="0.35">
      <c r="A17">
        <v>12</v>
      </c>
      <c r="B17" s="6">
        <f t="shared" si="0"/>
        <v>203.89999999999964</v>
      </c>
      <c r="F17" s="6">
        <f t="shared" si="1"/>
        <v>6.9000000000000341</v>
      </c>
    </row>
    <row r="18" spans="1:6" x14ac:dyDescent="0.35">
      <c r="A18">
        <v>13</v>
      </c>
      <c r="B18" s="6">
        <f>B17-F17</f>
        <v>196.9999999999996</v>
      </c>
      <c r="F18" s="6">
        <f t="shared" si="1"/>
        <v>6.9000000000000341</v>
      </c>
    </row>
    <row r="19" spans="1:6" x14ac:dyDescent="0.35">
      <c r="A19">
        <v>14</v>
      </c>
      <c r="B19" s="6">
        <f t="shared" si="0"/>
        <v>190.09999999999957</v>
      </c>
      <c r="F19" s="6">
        <f t="shared" si="1"/>
        <v>6.9000000000000341</v>
      </c>
    </row>
    <row r="20" spans="1:6" x14ac:dyDescent="0.35">
      <c r="A20">
        <v>15</v>
      </c>
      <c r="B20" s="6">
        <f t="shared" si="0"/>
        <v>183.19999999999953</v>
      </c>
      <c r="F20" s="6">
        <f t="shared" si="1"/>
        <v>6.9000000000000341</v>
      </c>
    </row>
    <row r="21" spans="1:6" x14ac:dyDescent="0.35">
      <c r="A21">
        <v>16</v>
      </c>
      <c r="B21" s="6">
        <f t="shared" si="0"/>
        <v>176.2999999999995</v>
      </c>
      <c r="F21" s="6">
        <f t="shared" si="1"/>
        <v>6.9000000000000341</v>
      </c>
    </row>
    <row r="22" spans="1:6" x14ac:dyDescent="0.35">
      <c r="A22">
        <v>17</v>
      </c>
      <c r="B22" s="6">
        <f t="shared" si="0"/>
        <v>169.39999999999947</v>
      </c>
      <c r="F22" s="6">
        <f t="shared" si="1"/>
        <v>6.9000000000000341</v>
      </c>
    </row>
    <row r="23" spans="1:6" x14ac:dyDescent="0.35">
      <c r="A23">
        <v>18</v>
      </c>
      <c r="B23" s="6">
        <f t="shared" si="0"/>
        <v>162.49999999999943</v>
      </c>
      <c r="F23" s="6">
        <f t="shared" si="1"/>
        <v>6.9000000000000341</v>
      </c>
    </row>
    <row r="24" spans="1:6" x14ac:dyDescent="0.35">
      <c r="A24">
        <v>19</v>
      </c>
      <c r="B24" s="6">
        <f t="shared" si="0"/>
        <v>155.5999999999994</v>
      </c>
      <c r="F24" s="6">
        <f t="shared" si="1"/>
        <v>6.9000000000000341</v>
      </c>
    </row>
    <row r="25" spans="1:6" x14ac:dyDescent="0.35">
      <c r="A25">
        <v>20</v>
      </c>
      <c r="B25" s="6">
        <f t="shared" si="0"/>
        <v>148.69999999999936</v>
      </c>
      <c r="F25" s="6">
        <f t="shared" si="1"/>
        <v>6.9000000000000341</v>
      </c>
    </row>
  </sheetData>
  <sheetProtection selectLockedCell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84"/>
  <sheetViews>
    <sheetView zoomScaleNormal="100" workbookViewId="0">
      <selection activeCell="B6" sqref="B6"/>
    </sheetView>
  </sheetViews>
  <sheetFormatPr defaultRowHeight="14.5" x14ac:dyDescent="0.35"/>
  <cols>
    <col min="1" max="3" width="14.26953125" customWidth="1"/>
    <col min="4" max="4" width="3.26953125" style="17" customWidth="1"/>
    <col min="5" max="7" width="14.26953125" customWidth="1"/>
  </cols>
  <sheetData>
    <row r="1" spans="1:19" ht="36.75" customHeight="1" x14ac:dyDescent="0.35">
      <c r="A1" s="116" t="s">
        <v>2</v>
      </c>
      <c r="B1" s="117"/>
      <c r="C1" s="117"/>
      <c r="D1" s="117"/>
      <c r="E1" s="117"/>
      <c r="F1" s="117"/>
      <c r="G1" s="117"/>
    </row>
    <row r="2" spans="1:19" ht="9" customHeight="1" x14ac:dyDescent="0.35"/>
    <row r="3" spans="1:19" s="1" customFormat="1" ht="27.75" customHeight="1" x14ac:dyDescent="0.35">
      <c r="A3" s="3" t="s">
        <v>3</v>
      </c>
      <c r="B3" s="2" t="s">
        <v>10</v>
      </c>
      <c r="C3" s="2" t="s">
        <v>9</v>
      </c>
      <c r="D3" s="18"/>
      <c r="E3" s="3" t="s">
        <v>3</v>
      </c>
      <c r="F3" s="2" t="s">
        <v>10</v>
      </c>
      <c r="G3" s="2" t="s">
        <v>9</v>
      </c>
      <c r="H3"/>
      <c r="I3"/>
      <c r="J3"/>
      <c r="K3"/>
      <c r="L3"/>
      <c r="M3"/>
      <c r="N3"/>
      <c r="O3"/>
      <c r="P3"/>
      <c r="Q3"/>
      <c r="R3"/>
      <c r="S3"/>
    </row>
    <row r="4" spans="1:19" s="1" customFormat="1" ht="7.5" customHeight="1" x14ac:dyDescent="0.35">
      <c r="A4" s="3"/>
      <c r="B4" s="2"/>
      <c r="C4" s="2"/>
      <c r="D4" s="18"/>
      <c r="E4" s="3"/>
      <c r="F4" s="2"/>
      <c r="G4" s="2"/>
      <c r="H4"/>
      <c r="I4"/>
      <c r="J4"/>
      <c r="K4"/>
      <c r="L4"/>
      <c r="M4"/>
      <c r="N4"/>
      <c r="O4"/>
      <c r="P4"/>
      <c r="Q4"/>
      <c r="R4"/>
      <c r="S4"/>
    </row>
    <row r="5" spans="1:19" s="12" customFormat="1" ht="16" customHeight="1" x14ac:dyDescent="0.35">
      <c r="A5" s="9">
        <v>1</v>
      </c>
      <c r="B5" s="10">
        <f>('Wrap Sheet Calculator'!A3*'Wrap Sheet Calculator'!C3/100)-SUM('Wrap Sheet Calculator'!J16:J25)</f>
        <v>61.556000000000004</v>
      </c>
      <c r="C5" s="11">
        <f>B5</f>
        <v>61.556000000000004</v>
      </c>
      <c r="D5" s="19"/>
      <c r="E5" s="9">
        <f>A41</f>
        <v>10</v>
      </c>
      <c r="F5" s="10">
        <f>B41</f>
        <v>1761.4849999999988</v>
      </c>
      <c r="G5" s="11">
        <f>'Wrap Sheet Calculator'!B15*'Wrap Sheet Calculator'!$B$3/100</f>
        <v>167.62899999999976</v>
      </c>
      <c r="H5"/>
      <c r="I5"/>
      <c r="J5"/>
      <c r="K5"/>
      <c r="L5"/>
      <c r="M5"/>
      <c r="N5"/>
      <c r="O5"/>
      <c r="P5"/>
      <c r="Q5"/>
      <c r="R5"/>
      <c r="S5"/>
    </row>
    <row r="6" spans="1:19" ht="16" customHeight="1" x14ac:dyDescent="0.35">
      <c r="A6" s="4">
        <f>A5+0.25</f>
        <v>1.25</v>
      </c>
      <c r="B6" s="7">
        <f>B5+(C9*0.25)</f>
        <v>114.08924999999999</v>
      </c>
      <c r="C6" s="8"/>
      <c r="D6" s="20"/>
      <c r="E6" s="4">
        <f t="shared" ref="E6:E41" si="0">E5+0.25</f>
        <v>10.25</v>
      </c>
      <c r="F6" s="7">
        <f>F5+(G9*0.25)</f>
        <v>1802.0639999999987</v>
      </c>
      <c r="G6" s="8"/>
    </row>
    <row r="7" spans="1:19" s="16" customFormat="1" ht="16" customHeight="1" x14ac:dyDescent="0.35">
      <c r="A7" s="13">
        <f t="shared" ref="A7:A41" si="1">A6+0.25</f>
        <v>1.5</v>
      </c>
      <c r="B7" s="14">
        <f>B5+(C9*0.5)</f>
        <v>166.6225</v>
      </c>
      <c r="C7" s="15"/>
      <c r="D7" s="20"/>
      <c r="E7" s="13">
        <f t="shared" si="0"/>
        <v>10.5</v>
      </c>
      <c r="F7" s="14">
        <f>F5+(G9*0.5)</f>
        <v>1842.6429999999987</v>
      </c>
      <c r="G7" s="15"/>
      <c r="H7"/>
      <c r="I7"/>
      <c r="J7"/>
      <c r="K7"/>
      <c r="L7"/>
      <c r="M7"/>
      <c r="N7"/>
      <c r="O7"/>
      <c r="P7"/>
      <c r="Q7"/>
      <c r="R7"/>
      <c r="S7"/>
    </row>
    <row r="8" spans="1:19" ht="16" customHeight="1" x14ac:dyDescent="0.35">
      <c r="A8" s="4">
        <f t="shared" si="1"/>
        <v>1.75</v>
      </c>
      <c r="B8" s="7">
        <f>B5+(C9*0.75)</f>
        <v>219.15574999999998</v>
      </c>
      <c r="C8" s="8"/>
      <c r="D8" s="20"/>
      <c r="E8" s="4">
        <f t="shared" si="0"/>
        <v>10.75</v>
      </c>
      <c r="F8" s="7">
        <f>F5+(G9*0.75)</f>
        <v>1883.2219999999986</v>
      </c>
      <c r="G8" s="8"/>
    </row>
    <row r="9" spans="1:19" s="12" customFormat="1" ht="16" customHeight="1" x14ac:dyDescent="0.35">
      <c r="A9" s="9">
        <f t="shared" si="1"/>
        <v>2</v>
      </c>
      <c r="B9" s="10">
        <f>B5+C9</f>
        <v>271.68899999999996</v>
      </c>
      <c r="C9" s="11">
        <f>'Wrap Sheet Calculator'!B3*'Wrap Sheet Calculator'!D3/100</f>
        <v>210.13299999999998</v>
      </c>
      <c r="D9" s="19"/>
      <c r="E9" s="9">
        <f t="shared" si="0"/>
        <v>11</v>
      </c>
      <c r="F9" s="10">
        <f>F5+G9</f>
        <v>1923.8009999999986</v>
      </c>
      <c r="G9" s="11">
        <f>'Wrap Sheet Calculator'!B16*'Wrap Sheet Calculator'!$B$3/100</f>
        <v>162.31599999999975</v>
      </c>
      <c r="H9"/>
      <c r="I9"/>
      <c r="J9"/>
      <c r="K9"/>
      <c r="L9"/>
      <c r="M9"/>
      <c r="N9"/>
      <c r="O9"/>
      <c r="P9"/>
      <c r="Q9"/>
      <c r="R9"/>
      <c r="S9"/>
    </row>
    <row r="10" spans="1:19" ht="16" customHeight="1" x14ac:dyDescent="0.35">
      <c r="A10" s="4">
        <f t="shared" si="1"/>
        <v>2.25</v>
      </c>
      <c r="B10" s="7">
        <f>B9+(C13*0.25)</f>
        <v>322.89399999999995</v>
      </c>
      <c r="C10" s="8"/>
      <c r="D10" s="20"/>
      <c r="E10" s="4">
        <f t="shared" si="0"/>
        <v>11.25</v>
      </c>
      <c r="F10" s="7">
        <f>F9+(G13*0.25)</f>
        <v>1963.0517499999985</v>
      </c>
      <c r="G10" s="8"/>
    </row>
    <row r="11" spans="1:19" s="16" customFormat="1" ht="16" customHeight="1" x14ac:dyDescent="0.35">
      <c r="A11" s="13">
        <f t="shared" si="1"/>
        <v>2.5</v>
      </c>
      <c r="B11" s="14">
        <f>B9+(C13*0.5)</f>
        <v>374.09899999999993</v>
      </c>
      <c r="C11" s="15"/>
      <c r="D11" s="20"/>
      <c r="E11" s="13">
        <f t="shared" si="0"/>
        <v>11.5</v>
      </c>
      <c r="F11" s="14">
        <f>F9+(G13*0.5)</f>
        <v>2002.3024999999984</v>
      </c>
      <c r="G11" s="15"/>
      <c r="H11"/>
      <c r="I11"/>
      <c r="J11"/>
      <c r="K11"/>
      <c r="L11"/>
      <c r="M11"/>
      <c r="N11"/>
      <c r="O11"/>
      <c r="P11"/>
      <c r="Q11"/>
      <c r="R11"/>
      <c r="S11"/>
    </row>
    <row r="12" spans="1:19" ht="16" customHeight="1" x14ac:dyDescent="0.35">
      <c r="A12" s="4">
        <f t="shared" si="1"/>
        <v>2.75</v>
      </c>
      <c r="B12" s="7">
        <f>B9+(C13*0.75)</f>
        <v>425.30399999999997</v>
      </c>
      <c r="C12" s="8"/>
      <c r="D12" s="20"/>
      <c r="E12" s="4">
        <f t="shared" si="0"/>
        <v>11.75</v>
      </c>
      <c r="F12" s="7">
        <f>F9+(G13*0.75)</f>
        <v>2041.5532499999983</v>
      </c>
      <c r="G12" s="8"/>
    </row>
    <row r="13" spans="1:19" s="12" customFormat="1" ht="16" customHeight="1" x14ac:dyDescent="0.35">
      <c r="A13" s="9">
        <f t="shared" si="1"/>
        <v>3</v>
      </c>
      <c r="B13" s="10">
        <f>B9+C13</f>
        <v>476.50899999999996</v>
      </c>
      <c r="C13" s="11">
        <f>'Wrap Sheet Calculator'!B3*'Wrap Sheet Calculator'!E3/100</f>
        <v>204.82</v>
      </c>
      <c r="D13" s="19"/>
      <c r="E13" s="9">
        <f t="shared" si="0"/>
        <v>12</v>
      </c>
      <c r="F13" s="10">
        <f>F9+G13</f>
        <v>2080.8039999999983</v>
      </c>
      <c r="G13" s="11">
        <f>'Wrap Sheet Calculator'!B17*'Wrap Sheet Calculator'!$B$3/100</f>
        <v>157.00299999999973</v>
      </c>
      <c r="H13"/>
      <c r="I13"/>
      <c r="J13"/>
      <c r="K13"/>
      <c r="L13"/>
      <c r="M13"/>
      <c r="N13"/>
      <c r="O13"/>
      <c r="P13"/>
      <c r="Q13"/>
      <c r="R13"/>
      <c r="S13"/>
    </row>
    <row r="14" spans="1:19" ht="16" customHeight="1" x14ac:dyDescent="0.35">
      <c r="A14" s="4">
        <f t="shared" si="1"/>
        <v>3.25</v>
      </c>
      <c r="B14" s="7">
        <f>B13+(C17*0.25)</f>
        <v>526.38574999999992</v>
      </c>
      <c r="C14" s="8"/>
      <c r="D14" s="20"/>
      <c r="E14" s="4">
        <f t="shared" si="0"/>
        <v>12.25</v>
      </c>
      <c r="F14" s="7">
        <f>F13+(G17*0.25)</f>
        <v>2118.7264999999984</v>
      </c>
      <c r="G14" s="8"/>
    </row>
    <row r="15" spans="1:19" s="16" customFormat="1" ht="16" customHeight="1" x14ac:dyDescent="0.35">
      <c r="A15" s="13">
        <f t="shared" si="1"/>
        <v>3.5</v>
      </c>
      <c r="B15" s="14">
        <f>B13+(C17*0.5)</f>
        <v>576.26249999999993</v>
      </c>
      <c r="C15" s="15"/>
      <c r="D15" s="20"/>
      <c r="E15" s="13">
        <f t="shared" si="0"/>
        <v>12.5</v>
      </c>
      <c r="F15" s="14">
        <f>F13+(G17*0.5)</f>
        <v>2156.6489999999981</v>
      </c>
      <c r="G15" s="15"/>
      <c r="H15"/>
      <c r="I15"/>
      <c r="J15"/>
      <c r="K15"/>
      <c r="L15"/>
      <c r="M15"/>
      <c r="N15"/>
      <c r="O15"/>
      <c r="P15"/>
      <c r="Q15"/>
      <c r="R15"/>
      <c r="S15"/>
    </row>
    <row r="16" spans="1:19" ht="16" customHeight="1" x14ac:dyDescent="0.35">
      <c r="A16" s="4">
        <f t="shared" si="1"/>
        <v>3.75</v>
      </c>
      <c r="B16" s="7">
        <f>B13+(C17*0.75)</f>
        <v>626.13924999999995</v>
      </c>
      <c r="C16" s="8"/>
      <c r="D16" s="20"/>
      <c r="E16" s="4">
        <f t="shared" si="0"/>
        <v>12.75</v>
      </c>
      <c r="F16" s="7">
        <f>F13+(G17*0.75)</f>
        <v>2194.5714999999982</v>
      </c>
      <c r="G16" s="8"/>
    </row>
    <row r="17" spans="1:19" s="12" customFormat="1" ht="16" customHeight="1" x14ac:dyDescent="0.35">
      <c r="A17" s="9">
        <f t="shared" si="1"/>
        <v>4</v>
      </c>
      <c r="B17" s="10">
        <f>B13+C17</f>
        <v>676.01599999999985</v>
      </c>
      <c r="C17" s="11">
        <f>'Wrap Sheet Calculator'!B9*'Wrap Sheet Calculator'!$B$3/100</f>
        <v>199.50699999999995</v>
      </c>
      <c r="D17" s="19"/>
      <c r="E17" s="9">
        <f t="shared" si="0"/>
        <v>13</v>
      </c>
      <c r="F17" s="10">
        <f>F13+G17</f>
        <v>2232.4939999999979</v>
      </c>
      <c r="G17" s="11">
        <f>'Wrap Sheet Calculator'!B18*'Wrap Sheet Calculator'!$B$3/100</f>
        <v>151.68999999999969</v>
      </c>
      <c r="H17"/>
      <c r="I17"/>
      <c r="J17"/>
      <c r="K17"/>
      <c r="L17"/>
      <c r="M17"/>
      <c r="N17"/>
      <c r="O17"/>
      <c r="P17"/>
      <c r="Q17"/>
      <c r="R17"/>
      <c r="S17"/>
    </row>
    <row r="18" spans="1:19" ht="16" customHeight="1" x14ac:dyDescent="0.35">
      <c r="A18" s="4">
        <f t="shared" si="1"/>
        <v>4.25</v>
      </c>
      <c r="B18" s="7">
        <f>B17+(C21*0.25)</f>
        <v>724.56449999999984</v>
      </c>
      <c r="C18" s="8"/>
      <c r="D18" s="20"/>
      <c r="E18" s="4">
        <f t="shared" si="0"/>
        <v>13.25</v>
      </c>
      <c r="F18" s="7">
        <f>F17+(G21*0.25)</f>
        <v>2269.088249999998</v>
      </c>
      <c r="G18" s="8"/>
    </row>
    <row r="19" spans="1:19" s="16" customFormat="1" ht="16" customHeight="1" x14ac:dyDescent="0.35">
      <c r="A19" s="13">
        <f t="shared" si="1"/>
        <v>4.5</v>
      </c>
      <c r="B19" s="14">
        <f>B17+(C21*0.5)</f>
        <v>773.11299999999983</v>
      </c>
      <c r="C19" s="15"/>
      <c r="D19" s="20"/>
      <c r="E19" s="13">
        <f t="shared" si="0"/>
        <v>13.5</v>
      </c>
      <c r="F19" s="14">
        <f>F17+(G21*0.5)</f>
        <v>2305.6824999999976</v>
      </c>
      <c r="G19" s="15"/>
      <c r="H19"/>
      <c r="I19"/>
      <c r="J19"/>
      <c r="K19"/>
      <c r="L19"/>
      <c r="M19"/>
      <c r="N19"/>
      <c r="O19"/>
      <c r="P19"/>
      <c r="Q19"/>
      <c r="R19"/>
      <c r="S19"/>
    </row>
    <row r="20" spans="1:19" ht="16" customHeight="1" x14ac:dyDescent="0.35">
      <c r="A20" s="4">
        <f t="shared" si="1"/>
        <v>4.75</v>
      </c>
      <c r="B20" s="7">
        <f>B17+(C21*0.75)</f>
        <v>821.66149999999971</v>
      </c>
      <c r="C20" s="8"/>
      <c r="D20" s="20"/>
      <c r="E20" s="4">
        <f t="shared" si="0"/>
        <v>13.75</v>
      </c>
      <c r="F20" s="7">
        <f>F17+(G21*0.75)</f>
        <v>2342.2767499999977</v>
      </c>
      <c r="G20" s="8"/>
    </row>
    <row r="21" spans="1:19" s="12" customFormat="1" ht="16" customHeight="1" x14ac:dyDescent="0.35">
      <c r="A21" s="9">
        <f t="shared" si="1"/>
        <v>5</v>
      </c>
      <c r="B21" s="10">
        <f>B17+C21</f>
        <v>870.20999999999981</v>
      </c>
      <c r="C21" s="11">
        <f>'Wrap Sheet Calculator'!B10*'Wrap Sheet Calculator'!$B$3/100</f>
        <v>194.1939999999999</v>
      </c>
      <c r="D21" s="19"/>
      <c r="E21" s="9">
        <f t="shared" si="0"/>
        <v>14</v>
      </c>
      <c r="F21" s="10">
        <f>F17+G21</f>
        <v>2378.8709999999974</v>
      </c>
      <c r="G21" s="11">
        <f>'Wrap Sheet Calculator'!B19*'Wrap Sheet Calculator'!$B$3/100</f>
        <v>146.37699999999967</v>
      </c>
      <c r="H21"/>
      <c r="I21"/>
      <c r="J21"/>
      <c r="K21"/>
      <c r="L21"/>
      <c r="M21"/>
      <c r="N21"/>
      <c r="O21"/>
      <c r="P21"/>
      <c r="Q21"/>
      <c r="R21"/>
      <c r="S21"/>
    </row>
    <row r="22" spans="1:19" ht="16" customHeight="1" x14ac:dyDescent="0.35">
      <c r="A22" s="4">
        <f t="shared" si="1"/>
        <v>5.25</v>
      </c>
      <c r="B22" s="7">
        <f>B21+(C25*0.25)</f>
        <v>917.43024999999977</v>
      </c>
      <c r="C22" s="8"/>
      <c r="D22" s="20"/>
      <c r="E22" s="4">
        <f t="shared" si="0"/>
        <v>14.25</v>
      </c>
      <c r="F22" s="7">
        <f>F21+(G25*0.25)</f>
        <v>2414.1369999999974</v>
      </c>
      <c r="G22" s="8"/>
    </row>
    <row r="23" spans="1:19" s="16" customFormat="1" ht="16" customHeight="1" x14ac:dyDescent="0.35">
      <c r="A23" s="13">
        <f t="shared" si="1"/>
        <v>5.5</v>
      </c>
      <c r="B23" s="14">
        <f>B21+(C25*0.5)</f>
        <v>964.65049999999974</v>
      </c>
      <c r="C23" s="15"/>
      <c r="D23" s="20"/>
      <c r="E23" s="13">
        <f t="shared" si="0"/>
        <v>14.5</v>
      </c>
      <c r="F23" s="14">
        <f>F21+(G25*0.5)</f>
        <v>2449.4029999999971</v>
      </c>
      <c r="G23" s="15"/>
      <c r="H23"/>
      <c r="I23"/>
      <c r="J23"/>
      <c r="K23"/>
      <c r="L23"/>
      <c r="M23"/>
      <c r="N23"/>
      <c r="O23"/>
      <c r="P23"/>
      <c r="Q23"/>
      <c r="R23"/>
      <c r="S23"/>
    </row>
    <row r="24" spans="1:19" ht="16" customHeight="1" x14ac:dyDescent="0.35">
      <c r="A24" s="4">
        <f t="shared" si="1"/>
        <v>5.75</v>
      </c>
      <c r="B24" s="7">
        <f>B21+(C25*0.75)</f>
        <v>1011.8707499999997</v>
      </c>
      <c r="C24" s="8"/>
      <c r="D24" s="20"/>
      <c r="E24" s="4">
        <f t="shared" si="0"/>
        <v>14.75</v>
      </c>
      <c r="F24" s="7">
        <f>F21+(G25*0.75)</f>
        <v>2484.6689999999971</v>
      </c>
      <c r="G24" s="8"/>
    </row>
    <row r="25" spans="1:19" s="12" customFormat="1" ht="16" customHeight="1" x14ac:dyDescent="0.35">
      <c r="A25" s="9">
        <f t="shared" si="1"/>
        <v>6</v>
      </c>
      <c r="B25" s="10">
        <f>B21+C25</f>
        <v>1059.0909999999997</v>
      </c>
      <c r="C25" s="11">
        <f>'Wrap Sheet Calculator'!B11*'Wrap Sheet Calculator'!$B$3/100</f>
        <v>188.88099999999989</v>
      </c>
      <c r="D25" s="19"/>
      <c r="E25" s="9">
        <f t="shared" si="0"/>
        <v>15</v>
      </c>
      <c r="F25" s="10">
        <f>F21+G25</f>
        <v>2519.9349999999968</v>
      </c>
      <c r="G25" s="11">
        <f>'Wrap Sheet Calculator'!B20*'Wrap Sheet Calculator'!$B$3/100</f>
        <v>141.06399999999962</v>
      </c>
      <c r="H25"/>
      <c r="I25"/>
      <c r="J25"/>
      <c r="K25"/>
      <c r="L25"/>
      <c r="M25"/>
      <c r="N25"/>
      <c r="O25"/>
      <c r="P25"/>
      <c r="Q25"/>
      <c r="R25"/>
      <c r="S25"/>
    </row>
    <row r="26" spans="1:19" ht="16" customHeight="1" x14ac:dyDescent="0.35">
      <c r="A26" s="4">
        <f t="shared" si="1"/>
        <v>6.25</v>
      </c>
      <c r="B26" s="7">
        <f>B25+(C29*0.25)</f>
        <v>1104.9829999999997</v>
      </c>
      <c r="C26" s="8"/>
      <c r="D26" s="20"/>
      <c r="E26" s="4">
        <f t="shared" si="0"/>
        <v>15.25</v>
      </c>
      <c r="F26" s="7">
        <f>F25+(G29*0.25)</f>
        <v>2553.8727499999968</v>
      </c>
      <c r="G26" s="8"/>
    </row>
    <row r="27" spans="1:19" s="16" customFormat="1" ht="16" customHeight="1" x14ac:dyDescent="0.35">
      <c r="A27" s="13">
        <f t="shared" si="1"/>
        <v>6.5</v>
      </c>
      <c r="B27" s="14">
        <f>B25+(C29*0.5)</f>
        <v>1150.8749999999995</v>
      </c>
      <c r="C27" s="15"/>
      <c r="D27" s="20"/>
      <c r="E27" s="13">
        <f t="shared" si="0"/>
        <v>15.5</v>
      </c>
      <c r="F27" s="14">
        <f>F25+(G29*0.5)</f>
        <v>2587.8104999999964</v>
      </c>
      <c r="G27" s="15"/>
      <c r="H27"/>
      <c r="I27"/>
      <c r="J27"/>
      <c r="K27"/>
      <c r="L27"/>
      <c r="M27"/>
      <c r="N27"/>
      <c r="O27"/>
      <c r="P27"/>
      <c r="Q27"/>
      <c r="R27"/>
      <c r="S27"/>
    </row>
    <row r="28" spans="1:19" ht="16" customHeight="1" x14ac:dyDescent="0.35">
      <c r="A28" s="4">
        <f t="shared" si="1"/>
        <v>6.75</v>
      </c>
      <c r="B28" s="7">
        <f>B25+(C29*0.75)</f>
        <v>1196.7669999999996</v>
      </c>
      <c r="C28" s="8"/>
      <c r="D28" s="20"/>
      <c r="E28" s="4">
        <f t="shared" si="0"/>
        <v>15.75</v>
      </c>
      <c r="F28" s="7">
        <f>F25+(G29*0.75)</f>
        <v>2621.7482499999965</v>
      </c>
      <c r="G28" s="8"/>
    </row>
    <row r="29" spans="1:19" s="12" customFormat="1" ht="16" customHeight="1" x14ac:dyDescent="0.35">
      <c r="A29" s="9">
        <f t="shared" si="1"/>
        <v>7</v>
      </c>
      <c r="B29" s="10">
        <f>B25+C29</f>
        <v>1242.6589999999994</v>
      </c>
      <c r="C29" s="11">
        <f>'Wrap Sheet Calculator'!B12*'Wrap Sheet Calculator'!$B$3/100</f>
        <v>183.56799999999984</v>
      </c>
      <c r="D29" s="19"/>
      <c r="E29" s="9">
        <f t="shared" si="0"/>
        <v>16</v>
      </c>
      <c r="F29" s="10">
        <f>F25+G29</f>
        <v>2655.6859999999965</v>
      </c>
      <c r="G29" s="11">
        <f>'Wrap Sheet Calculator'!B21*'Wrap Sheet Calculator'!$B$3/100</f>
        <v>135.75099999999964</v>
      </c>
      <c r="H29"/>
      <c r="I29"/>
      <c r="J29"/>
      <c r="K29"/>
      <c r="L29"/>
      <c r="M29"/>
      <c r="N29"/>
      <c r="O29"/>
      <c r="P29"/>
      <c r="Q29"/>
      <c r="R29"/>
      <c r="S29"/>
    </row>
    <row r="30" spans="1:19" ht="16" customHeight="1" x14ac:dyDescent="0.35">
      <c r="A30" s="4">
        <f t="shared" si="1"/>
        <v>7.25</v>
      </c>
      <c r="B30" s="7">
        <f>B29+(C33*0.25)</f>
        <v>1287.2227499999995</v>
      </c>
      <c r="C30" s="8"/>
      <c r="D30" s="20"/>
      <c r="E30" s="4">
        <f t="shared" si="0"/>
        <v>16.25</v>
      </c>
      <c r="F30" s="7">
        <f>F29+(G33*0.25)</f>
        <v>2688.2954999999965</v>
      </c>
      <c r="G30" s="8"/>
    </row>
    <row r="31" spans="1:19" s="16" customFormat="1" ht="16" customHeight="1" x14ac:dyDescent="0.35">
      <c r="A31" s="13">
        <f t="shared" si="1"/>
        <v>7.5</v>
      </c>
      <c r="B31" s="14">
        <f>B29+(C33*0.5)</f>
        <v>1331.7864999999993</v>
      </c>
      <c r="C31" s="15"/>
      <c r="D31" s="20"/>
      <c r="E31" s="13">
        <f t="shared" si="0"/>
        <v>16.5</v>
      </c>
      <c r="F31" s="14">
        <f>F29+(G33*0.5)</f>
        <v>2720.9049999999961</v>
      </c>
      <c r="G31" s="15"/>
      <c r="H31"/>
      <c r="I31"/>
      <c r="J31"/>
      <c r="K31"/>
      <c r="L31"/>
      <c r="M31"/>
      <c r="N31"/>
      <c r="O31"/>
      <c r="P31"/>
      <c r="Q31"/>
      <c r="R31"/>
      <c r="S31"/>
    </row>
    <row r="32" spans="1:19" ht="16" customHeight="1" x14ac:dyDescent="0.35">
      <c r="A32" s="4">
        <f t="shared" si="1"/>
        <v>7.75</v>
      </c>
      <c r="B32" s="7">
        <f>B29+(C33*0.75)</f>
        <v>1376.3502499999993</v>
      </c>
      <c r="C32" s="8"/>
      <c r="D32" s="20"/>
      <c r="E32" s="4">
        <f t="shared" si="0"/>
        <v>16.75</v>
      </c>
      <c r="F32" s="7">
        <f>F29+(G33*0.75)</f>
        <v>2753.5144999999961</v>
      </c>
      <c r="G32" s="8"/>
    </row>
    <row r="33" spans="1:19" s="12" customFormat="1" ht="16" customHeight="1" x14ac:dyDescent="0.35">
      <c r="A33" s="9">
        <f t="shared" si="1"/>
        <v>8</v>
      </c>
      <c r="B33" s="10">
        <f>B29+C33</f>
        <v>1420.9139999999993</v>
      </c>
      <c r="C33" s="11">
        <f>'Wrap Sheet Calculator'!B13*'Wrap Sheet Calculator'!$B$3/100</f>
        <v>178.25499999999982</v>
      </c>
      <c r="D33" s="19"/>
      <c r="E33" s="9">
        <f t="shared" si="0"/>
        <v>17</v>
      </c>
      <c r="F33" s="10">
        <f>F29+G33</f>
        <v>2786.1239999999962</v>
      </c>
      <c r="G33" s="11">
        <f>'Wrap Sheet Calculator'!B22*'Wrap Sheet Calculator'!$B$3/100</f>
        <v>130.43799999999959</v>
      </c>
      <c r="H33"/>
      <c r="I33"/>
      <c r="J33"/>
      <c r="K33"/>
      <c r="L33"/>
      <c r="M33"/>
      <c r="N33"/>
      <c r="O33"/>
      <c r="P33"/>
      <c r="Q33"/>
      <c r="R33"/>
      <c r="S33"/>
    </row>
    <row r="34" spans="1:19" ht="16" customHeight="1" x14ac:dyDescent="0.35">
      <c r="A34" s="4">
        <f t="shared" si="1"/>
        <v>8.25</v>
      </c>
      <c r="B34" s="7">
        <f>B33+(C37*0.25)</f>
        <v>1464.1494999999993</v>
      </c>
      <c r="C34" s="8"/>
      <c r="D34" s="20"/>
      <c r="E34" s="4">
        <f t="shared" si="0"/>
        <v>17.25</v>
      </c>
      <c r="F34" s="7">
        <f>F33+(G37*0.25)</f>
        <v>2817.4052499999962</v>
      </c>
      <c r="G34" s="8"/>
    </row>
    <row r="35" spans="1:19" s="16" customFormat="1" ht="16" customHeight="1" x14ac:dyDescent="0.35">
      <c r="A35" s="13">
        <f t="shared" si="1"/>
        <v>8.5</v>
      </c>
      <c r="B35" s="14">
        <f>B33+(C37*0.5)</f>
        <v>1507.3849999999993</v>
      </c>
      <c r="C35" s="15"/>
      <c r="D35" s="20"/>
      <c r="E35" s="13">
        <f t="shared" si="0"/>
        <v>17.5</v>
      </c>
      <c r="F35" s="14">
        <f>F33+(G37*0.5)</f>
        <v>2848.6864999999962</v>
      </c>
      <c r="G35" s="15"/>
      <c r="H35"/>
      <c r="I35"/>
      <c r="J35"/>
      <c r="K35"/>
      <c r="L35"/>
      <c r="M35"/>
      <c r="N35"/>
      <c r="O35"/>
      <c r="P35"/>
      <c r="Q35"/>
      <c r="R35"/>
      <c r="S35"/>
    </row>
    <row r="36" spans="1:19" ht="16" customHeight="1" x14ac:dyDescent="0.35">
      <c r="A36" s="4">
        <f t="shared" si="1"/>
        <v>8.75</v>
      </c>
      <c r="B36" s="7">
        <f>B33+(C37*0.75)</f>
        <v>1550.6204999999991</v>
      </c>
      <c r="C36" s="8"/>
      <c r="D36" s="20"/>
      <c r="E36" s="4">
        <f t="shared" si="0"/>
        <v>17.75</v>
      </c>
      <c r="F36" s="7">
        <f>F33+(G37*0.75)</f>
        <v>2879.9677499999957</v>
      </c>
      <c r="G36" s="8"/>
    </row>
    <row r="37" spans="1:19" s="12" customFormat="1" ht="16" customHeight="1" x14ac:dyDescent="0.35">
      <c r="A37" s="9">
        <f t="shared" si="1"/>
        <v>9</v>
      </c>
      <c r="B37" s="10">
        <f>B33+C37</f>
        <v>1593.8559999999991</v>
      </c>
      <c r="C37" s="11">
        <f>'Wrap Sheet Calculator'!B14*'Wrap Sheet Calculator'!$B$3/100</f>
        <v>172.94199999999978</v>
      </c>
      <c r="D37" s="19"/>
      <c r="E37" s="9">
        <f t="shared" si="0"/>
        <v>18</v>
      </c>
      <c r="F37" s="10">
        <f>F33+G37</f>
        <v>2911.2489999999957</v>
      </c>
      <c r="G37" s="11">
        <f>'Wrap Sheet Calculator'!B23*'Wrap Sheet Calculator'!$B$3/100</f>
        <v>125.12499999999956</v>
      </c>
      <c r="H37"/>
      <c r="I37"/>
      <c r="J37"/>
      <c r="K37"/>
      <c r="L37"/>
      <c r="M37"/>
      <c r="N37"/>
      <c r="O37"/>
      <c r="P37"/>
      <c r="Q37"/>
      <c r="R37"/>
      <c r="S37"/>
    </row>
    <row r="38" spans="1:19" ht="16" customHeight="1" x14ac:dyDescent="0.35">
      <c r="A38" s="4">
        <f t="shared" si="1"/>
        <v>9.25</v>
      </c>
      <c r="B38" s="7">
        <f>B37+(C41*0.25)</f>
        <v>1635.7632499999991</v>
      </c>
      <c r="C38" s="8"/>
      <c r="D38" s="20"/>
      <c r="E38" s="4">
        <f t="shared" si="0"/>
        <v>18.25</v>
      </c>
      <c r="F38" s="7">
        <f>F37+(G41*0.25)</f>
        <v>2941.2019999999957</v>
      </c>
      <c r="G38" s="8"/>
    </row>
    <row r="39" spans="1:19" s="16" customFormat="1" ht="16" customHeight="1" x14ac:dyDescent="0.35">
      <c r="A39" s="13">
        <f t="shared" si="1"/>
        <v>9.5</v>
      </c>
      <c r="B39" s="14">
        <f>B37+(C41*0.5)</f>
        <v>1677.670499999999</v>
      </c>
      <c r="C39" s="15"/>
      <c r="D39" s="20"/>
      <c r="E39" s="13">
        <f t="shared" si="0"/>
        <v>18.5</v>
      </c>
      <c r="F39" s="14">
        <f>F37+(G41*0.5)</f>
        <v>2971.1549999999957</v>
      </c>
      <c r="G39" s="15"/>
      <c r="H39"/>
      <c r="I39"/>
      <c r="J39"/>
      <c r="K39"/>
      <c r="L39"/>
      <c r="M39"/>
      <c r="N39"/>
      <c r="O39"/>
      <c r="P39"/>
      <c r="Q39"/>
      <c r="R39"/>
      <c r="S39"/>
    </row>
    <row r="40" spans="1:19" ht="16" customHeight="1" x14ac:dyDescent="0.35">
      <c r="A40" s="4">
        <f t="shared" si="1"/>
        <v>9.75</v>
      </c>
      <c r="B40" s="7">
        <f>B37+(C41*0.75)</f>
        <v>1719.577749999999</v>
      </c>
      <c r="C40" s="8"/>
      <c r="D40" s="20"/>
      <c r="E40" s="4">
        <f t="shared" si="0"/>
        <v>18.75</v>
      </c>
      <c r="F40" s="7">
        <f>F37+(G41*0.75)</f>
        <v>3001.1079999999952</v>
      </c>
      <c r="G40" s="8"/>
    </row>
    <row r="41" spans="1:19" s="12" customFormat="1" ht="16" customHeight="1" x14ac:dyDescent="0.35">
      <c r="A41" s="9">
        <f t="shared" si="1"/>
        <v>10</v>
      </c>
      <c r="B41" s="10">
        <f>B37+C41</f>
        <v>1761.4849999999988</v>
      </c>
      <c r="C41" s="11">
        <f>'Wrap Sheet Calculator'!B15*'Wrap Sheet Calculator'!$B$3/100</f>
        <v>167.62899999999976</v>
      </c>
      <c r="D41" s="19"/>
      <c r="E41" s="9">
        <f t="shared" si="0"/>
        <v>19</v>
      </c>
      <c r="F41" s="10">
        <f>F37+G41</f>
        <v>3031.0609999999951</v>
      </c>
      <c r="G41" s="11">
        <f>'Wrap Sheet Calculator'!B24*'Wrap Sheet Calculator'!$B$3/100</f>
        <v>119.81199999999953</v>
      </c>
      <c r="H41"/>
      <c r="I41"/>
      <c r="J41"/>
      <c r="K41"/>
      <c r="L41"/>
      <c r="M41"/>
      <c r="N41"/>
      <c r="O41"/>
      <c r="P41"/>
      <c r="Q41"/>
      <c r="R41"/>
      <c r="S41"/>
    </row>
    <row r="42" spans="1:19" x14ac:dyDescent="0.35">
      <c r="A42" s="5"/>
      <c r="C42" s="6"/>
      <c r="G42" s="6"/>
    </row>
    <row r="43" spans="1:19" x14ac:dyDescent="0.35">
      <c r="A43" s="5"/>
      <c r="C43" s="6"/>
      <c r="G43" s="6"/>
    </row>
    <row r="44" spans="1:19" x14ac:dyDescent="0.35">
      <c r="A44" s="5"/>
      <c r="C44" s="6"/>
      <c r="G44" s="6"/>
    </row>
    <row r="45" spans="1:19" x14ac:dyDescent="0.35">
      <c r="A45" s="5"/>
      <c r="C45" s="6"/>
      <c r="G45" s="6"/>
    </row>
    <row r="46" spans="1:19" x14ac:dyDescent="0.35">
      <c r="A46" s="5"/>
      <c r="C46" s="6"/>
      <c r="G46" s="6"/>
    </row>
    <row r="47" spans="1:19" x14ac:dyDescent="0.35">
      <c r="A47" s="5"/>
    </row>
    <row r="48" spans="1:19" x14ac:dyDescent="0.35">
      <c r="A48" s="5"/>
    </row>
    <row r="49" spans="1:1" x14ac:dyDescent="0.35">
      <c r="A49" s="5"/>
    </row>
    <row r="50" spans="1:1" x14ac:dyDescent="0.35">
      <c r="A50" s="5"/>
    </row>
    <row r="51" spans="1:1" x14ac:dyDescent="0.35">
      <c r="A51" s="5"/>
    </row>
    <row r="52" spans="1:1" x14ac:dyDescent="0.35">
      <c r="A52" s="5"/>
    </row>
    <row r="53" spans="1:1" x14ac:dyDescent="0.35">
      <c r="A53" s="5"/>
    </row>
    <row r="54" spans="1:1" x14ac:dyDescent="0.35">
      <c r="A54" s="5"/>
    </row>
    <row r="55" spans="1:1" x14ac:dyDescent="0.35">
      <c r="A55" s="5"/>
    </row>
    <row r="56" spans="1:1" x14ac:dyDescent="0.35">
      <c r="A56" s="5"/>
    </row>
    <row r="57" spans="1:1" x14ac:dyDescent="0.35">
      <c r="A57" s="5"/>
    </row>
    <row r="58" spans="1:1" x14ac:dyDescent="0.35">
      <c r="A58" s="5"/>
    </row>
    <row r="59" spans="1:1" x14ac:dyDescent="0.35">
      <c r="A59" s="5"/>
    </row>
    <row r="60" spans="1:1" x14ac:dyDescent="0.35">
      <c r="A60" s="5"/>
    </row>
    <row r="61" spans="1:1" x14ac:dyDescent="0.35">
      <c r="A61" s="5"/>
    </row>
    <row r="62" spans="1:1" x14ac:dyDescent="0.35">
      <c r="A62" s="5"/>
    </row>
    <row r="63" spans="1:1" x14ac:dyDescent="0.35">
      <c r="A63" s="5"/>
    </row>
    <row r="64" spans="1:1" x14ac:dyDescent="0.35">
      <c r="A64" s="5"/>
    </row>
    <row r="65" spans="1:1" x14ac:dyDescent="0.35">
      <c r="A65" s="5"/>
    </row>
    <row r="66" spans="1:1" x14ac:dyDescent="0.35">
      <c r="A66" s="5"/>
    </row>
    <row r="67" spans="1:1" x14ac:dyDescent="0.35">
      <c r="A67" s="5"/>
    </row>
    <row r="68" spans="1:1" x14ac:dyDescent="0.35">
      <c r="A68" s="5"/>
    </row>
    <row r="69" spans="1:1" x14ac:dyDescent="0.35">
      <c r="A69" s="5"/>
    </row>
    <row r="70" spans="1:1" x14ac:dyDescent="0.35">
      <c r="A70" s="5"/>
    </row>
    <row r="71" spans="1:1" x14ac:dyDescent="0.35">
      <c r="A71" s="5"/>
    </row>
    <row r="72" spans="1:1" x14ac:dyDescent="0.35">
      <c r="A72" s="5"/>
    </row>
    <row r="73" spans="1:1" x14ac:dyDescent="0.35">
      <c r="A73" s="5"/>
    </row>
    <row r="74" spans="1:1" x14ac:dyDescent="0.35">
      <c r="A74" s="5"/>
    </row>
    <row r="75" spans="1:1" x14ac:dyDescent="0.35">
      <c r="A75" s="5"/>
    </row>
    <row r="76" spans="1:1" x14ac:dyDescent="0.35">
      <c r="A76" s="5"/>
    </row>
    <row r="77" spans="1:1" x14ac:dyDescent="0.35">
      <c r="A77" s="5"/>
    </row>
    <row r="78" spans="1:1" x14ac:dyDescent="0.35">
      <c r="A78" s="5"/>
    </row>
    <row r="79" spans="1:1" x14ac:dyDescent="0.35">
      <c r="A79" s="5"/>
    </row>
    <row r="80" spans="1:1" x14ac:dyDescent="0.35">
      <c r="A80" s="5"/>
    </row>
    <row r="81" spans="1:1" x14ac:dyDescent="0.35">
      <c r="A81" s="5"/>
    </row>
    <row r="82" spans="1:1" x14ac:dyDescent="0.35">
      <c r="A82" s="5"/>
    </row>
    <row r="83" spans="1:1" x14ac:dyDescent="0.35">
      <c r="A83" s="5"/>
    </row>
    <row r="84" spans="1:1" x14ac:dyDescent="0.35">
      <c r="A84" s="5"/>
    </row>
  </sheetData>
  <sheetProtection selectLockedCells="1"/>
  <mergeCells count="1">
    <mergeCell ref="A1:G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2"/>
  <sheetViews>
    <sheetView workbookViewId="0">
      <selection activeCell="C8" sqref="C8"/>
    </sheetView>
  </sheetViews>
  <sheetFormatPr defaultRowHeight="14.5" x14ac:dyDescent="0.35"/>
  <cols>
    <col min="1" max="1" width="21" customWidth="1"/>
  </cols>
  <sheetData>
    <row r="1" spans="1:7" x14ac:dyDescent="0.35">
      <c r="A1" s="118" t="s">
        <v>59</v>
      </c>
      <c r="B1" s="118"/>
      <c r="C1" s="118"/>
      <c r="D1" s="118"/>
      <c r="E1" s="118"/>
      <c r="F1" s="118"/>
      <c r="G1" s="118"/>
    </row>
    <row r="2" spans="1:7" x14ac:dyDescent="0.35">
      <c r="A2" t="s">
        <v>60</v>
      </c>
      <c r="B2" t="s">
        <v>61</v>
      </c>
      <c r="C2" t="s">
        <v>97</v>
      </c>
      <c r="D2" t="s">
        <v>62</v>
      </c>
    </row>
    <row r="3" spans="1:7" x14ac:dyDescent="0.35">
      <c r="A3" t="s">
        <v>63</v>
      </c>
      <c r="B3" t="s">
        <v>64</v>
      </c>
      <c r="D3" t="s">
        <v>65</v>
      </c>
    </row>
    <row r="4" spans="1:7" x14ac:dyDescent="0.35">
      <c r="A4" t="s">
        <v>66</v>
      </c>
      <c r="B4" t="s">
        <v>67</v>
      </c>
      <c r="D4" t="s">
        <v>70</v>
      </c>
    </row>
    <row r="5" spans="1:7" x14ac:dyDescent="0.35">
      <c r="A5" t="s">
        <v>68</v>
      </c>
      <c r="B5" t="s">
        <v>69</v>
      </c>
      <c r="C5" t="s">
        <v>98</v>
      </c>
    </row>
    <row r="6" spans="1:7" x14ac:dyDescent="0.35">
      <c r="A6" t="s">
        <v>75</v>
      </c>
      <c r="B6" t="s">
        <v>76</v>
      </c>
    </row>
    <row r="7" spans="1:7" x14ac:dyDescent="0.35">
      <c r="A7" t="s">
        <v>89</v>
      </c>
      <c r="B7" t="s">
        <v>90</v>
      </c>
      <c r="C7" t="s">
        <v>99</v>
      </c>
    </row>
    <row r="8" spans="1:7" x14ac:dyDescent="0.35">
      <c r="A8" t="s">
        <v>72</v>
      </c>
      <c r="B8" t="s">
        <v>71</v>
      </c>
    </row>
    <row r="9" spans="1:7" x14ac:dyDescent="0.35">
      <c r="A9" t="s">
        <v>74</v>
      </c>
      <c r="B9" t="s">
        <v>73</v>
      </c>
    </row>
    <row r="12" spans="1:7" x14ac:dyDescent="0.35">
      <c r="A12" s="99" t="s">
        <v>81</v>
      </c>
    </row>
    <row r="13" spans="1:7" x14ac:dyDescent="0.35">
      <c r="A13" t="s">
        <v>82</v>
      </c>
      <c r="B13">
        <v>32.5</v>
      </c>
      <c r="D13">
        <v>28</v>
      </c>
    </row>
    <row r="14" spans="1:7" x14ac:dyDescent="0.35">
      <c r="A14" t="s">
        <v>83</v>
      </c>
      <c r="B14">
        <v>25</v>
      </c>
      <c r="D14">
        <v>45</v>
      </c>
    </row>
    <row r="15" spans="1:7" x14ac:dyDescent="0.35">
      <c r="A15" t="s">
        <v>84</v>
      </c>
      <c r="B15">
        <v>33</v>
      </c>
      <c r="D15">
        <v>80</v>
      </c>
    </row>
    <row r="16" spans="1:7" x14ac:dyDescent="0.35">
      <c r="A16" t="s">
        <v>85</v>
      </c>
      <c r="B16">
        <v>70.5</v>
      </c>
      <c r="D16">
        <v>51</v>
      </c>
    </row>
    <row r="19" spans="1:4" x14ac:dyDescent="0.35">
      <c r="A19" t="s">
        <v>91</v>
      </c>
    </row>
    <row r="20" spans="1:4" x14ac:dyDescent="0.35">
      <c r="A20" t="s">
        <v>92</v>
      </c>
      <c r="B20">
        <v>30.5</v>
      </c>
    </row>
    <row r="21" spans="1:4" x14ac:dyDescent="0.35">
      <c r="A21" t="s">
        <v>83</v>
      </c>
      <c r="B21">
        <v>21</v>
      </c>
      <c r="D21" t="s">
        <v>94</v>
      </c>
    </row>
    <row r="22" spans="1:4" x14ac:dyDescent="0.35">
      <c r="A22" t="s">
        <v>93</v>
      </c>
      <c r="B22">
        <v>44</v>
      </c>
    </row>
  </sheetData>
  <mergeCells count="1">
    <mergeCell ref="A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108"/>
  <sheetViews>
    <sheetView showGridLines="0" showRowColHeaders="0" showRuler="0" showWhiteSpace="0" view="pageLayout" zoomScaleNormal="100" workbookViewId="0">
      <selection activeCell="I15" sqref="I15"/>
    </sheetView>
  </sheetViews>
  <sheetFormatPr defaultColWidth="9.1796875" defaultRowHeight="14.5" x14ac:dyDescent="0.35"/>
  <cols>
    <col min="1" max="1" width="4.1796875" customWidth="1"/>
    <col min="2" max="3" width="5.453125" customWidth="1"/>
    <col min="4" max="8" width="6.7265625" customWidth="1"/>
    <col min="9" max="9" width="5.7265625" customWidth="1"/>
    <col min="10" max="10" width="7.7265625" customWidth="1"/>
    <col min="11" max="11" width="5.26953125" customWidth="1"/>
    <col min="12" max="12" width="5.453125" customWidth="1"/>
    <col min="13" max="13" width="6.453125" customWidth="1"/>
    <col min="14" max="14" width="5.81640625" customWidth="1"/>
    <col min="15" max="15" width="5" customWidth="1"/>
    <col min="16" max="16" width="4.54296875" customWidth="1"/>
    <col min="17" max="17" width="5.1796875" customWidth="1"/>
    <col min="18" max="18" width="22.1796875" customWidth="1"/>
  </cols>
  <sheetData>
    <row r="1" spans="1:28" ht="14.15" customHeight="1" x14ac:dyDescent="0.35">
      <c r="A1" s="25" t="s">
        <v>13</v>
      </c>
      <c r="B1" s="26"/>
      <c r="C1" s="26"/>
      <c r="D1" s="119"/>
      <c r="E1" s="119"/>
      <c r="F1" s="119"/>
      <c r="G1" s="120"/>
      <c r="H1" s="25" t="s">
        <v>41</v>
      </c>
      <c r="I1" s="26"/>
      <c r="J1" s="26"/>
      <c r="K1" s="121"/>
      <c r="L1" s="121"/>
      <c r="M1" s="121"/>
      <c r="N1" s="122"/>
    </row>
    <row r="2" spans="1:28" ht="14.15" customHeight="1" x14ac:dyDescent="0.35">
      <c r="A2" s="74" t="s">
        <v>11</v>
      </c>
      <c r="B2" s="29"/>
      <c r="C2" s="30"/>
      <c r="D2" s="121"/>
      <c r="E2" s="121"/>
      <c r="F2" s="121"/>
      <c r="G2" s="122"/>
      <c r="H2" s="29" t="s">
        <v>39</v>
      </c>
      <c r="I2" s="46"/>
      <c r="J2" s="47"/>
      <c r="K2" s="123"/>
      <c r="L2" s="123"/>
      <c r="M2" s="123"/>
      <c r="N2" s="124"/>
    </row>
    <row r="3" spans="1:28" ht="14.15" customHeight="1" x14ac:dyDescent="0.35">
      <c r="A3" s="27" t="s">
        <v>12</v>
      </c>
      <c r="B3" s="28"/>
      <c r="C3" s="28"/>
      <c r="D3" s="121"/>
      <c r="E3" s="121"/>
      <c r="F3" s="121"/>
      <c r="G3" s="122"/>
      <c r="H3" s="27" t="s">
        <v>42</v>
      </c>
      <c r="I3" s="72"/>
      <c r="J3" s="73"/>
      <c r="K3" s="123"/>
      <c r="L3" s="123"/>
      <c r="M3" s="123"/>
      <c r="N3" s="124"/>
    </row>
    <row r="4" spans="1:28" s="71" customFormat="1" ht="24.75" customHeight="1" x14ac:dyDescent="0.35">
      <c r="A4" s="67"/>
      <c r="B4" s="67" t="s">
        <v>17</v>
      </c>
      <c r="C4" s="67" t="s">
        <v>47</v>
      </c>
      <c r="D4" s="68" t="s">
        <v>32</v>
      </c>
      <c r="E4" s="68" t="s">
        <v>48</v>
      </c>
      <c r="F4" s="68" t="s">
        <v>33</v>
      </c>
      <c r="G4" s="68" t="s">
        <v>57</v>
      </c>
      <c r="H4" s="68" t="s">
        <v>49</v>
      </c>
      <c r="I4" s="68" t="s">
        <v>15</v>
      </c>
      <c r="J4" s="69" t="s">
        <v>24</v>
      </c>
      <c r="K4" s="70" t="s">
        <v>46</v>
      </c>
      <c r="L4" s="70" t="s">
        <v>58</v>
      </c>
      <c r="M4" s="68" t="s">
        <v>51</v>
      </c>
      <c r="N4" s="68" t="s">
        <v>50</v>
      </c>
      <c r="O4" s="68" t="s">
        <v>22</v>
      </c>
      <c r="P4" s="68" t="s">
        <v>23</v>
      </c>
      <c r="Q4" s="68" t="s">
        <v>43</v>
      </c>
      <c r="R4" s="68" t="s">
        <v>44</v>
      </c>
      <c r="S4"/>
      <c r="T4"/>
      <c r="U4"/>
      <c r="V4"/>
      <c r="W4"/>
      <c r="X4"/>
      <c r="Y4"/>
      <c r="Z4"/>
      <c r="AA4"/>
      <c r="AB4"/>
    </row>
    <row r="5" spans="1:28" s="23" customFormat="1" ht="12.75" customHeight="1" x14ac:dyDescent="0.35">
      <c r="A5" s="64" t="s">
        <v>45</v>
      </c>
      <c r="B5" s="48" t="s">
        <v>31</v>
      </c>
      <c r="C5" s="48" t="s">
        <v>45</v>
      </c>
      <c r="D5" s="49" t="s">
        <v>26</v>
      </c>
      <c r="E5" s="49" t="s">
        <v>45</v>
      </c>
      <c r="F5" s="49" t="s">
        <v>26</v>
      </c>
      <c r="G5" s="49" t="s">
        <v>27</v>
      </c>
      <c r="H5" s="50" t="s">
        <v>28</v>
      </c>
      <c r="I5" s="50" t="s">
        <v>28</v>
      </c>
      <c r="J5" s="51" t="s">
        <v>28</v>
      </c>
      <c r="K5" s="50" t="s">
        <v>25</v>
      </c>
      <c r="L5" s="50" t="s">
        <v>25</v>
      </c>
      <c r="M5" s="50" t="s">
        <v>29</v>
      </c>
      <c r="N5" s="50" t="s">
        <v>29</v>
      </c>
      <c r="O5" s="50" t="s">
        <v>31</v>
      </c>
      <c r="P5" s="51" t="s">
        <v>31</v>
      </c>
      <c r="Q5" s="51" t="s">
        <v>45</v>
      </c>
      <c r="R5" s="65"/>
      <c r="S5"/>
      <c r="T5"/>
      <c r="U5"/>
      <c r="V5"/>
      <c r="W5"/>
      <c r="X5"/>
      <c r="Y5"/>
      <c r="Z5"/>
      <c r="AA5"/>
      <c r="AB5"/>
    </row>
    <row r="6" spans="1:28" ht="14.15" customHeight="1" x14ac:dyDescent="0.35">
      <c r="A6" s="88">
        <v>1</v>
      </c>
      <c r="B6" s="52"/>
      <c r="C6" s="52"/>
      <c r="D6" s="53"/>
      <c r="E6" s="53"/>
      <c r="F6" s="53"/>
      <c r="G6" s="53"/>
      <c r="H6" s="53"/>
      <c r="I6" s="54"/>
      <c r="J6" s="55"/>
      <c r="K6" s="56"/>
      <c r="L6" s="57"/>
      <c r="M6" s="55"/>
      <c r="N6" s="55"/>
      <c r="O6" s="55"/>
      <c r="P6" s="55"/>
      <c r="Q6" s="58"/>
      <c r="R6" s="66"/>
    </row>
    <row r="7" spans="1:28" s="23" customFormat="1" ht="14.15" customHeight="1" x14ac:dyDescent="0.35">
      <c r="A7" s="88">
        <v>2</v>
      </c>
      <c r="B7" s="52"/>
      <c r="C7" s="52"/>
      <c r="D7" s="53"/>
      <c r="E7" s="53"/>
      <c r="F7" s="53"/>
      <c r="G7" s="53"/>
      <c r="H7" s="53"/>
      <c r="I7" s="54"/>
      <c r="J7" s="55"/>
      <c r="K7" s="56"/>
      <c r="L7" s="57"/>
      <c r="M7" s="55"/>
      <c r="N7" s="55"/>
      <c r="O7" s="55"/>
      <c r="P7" s="55"/>
      <c r="Q7" s="58"/>
      <c r="R7" s="66"/>
      <c r="S7"/>
      <c r="T7"/>
      <c r="U7"/>
      <c r="V7"/>
      <c r="W7"/>
      <c r="X7"/>
      <c r="Y7"/>
      <c r="Z7"/>
      <c r="AA7"/>
      <c r="AB7"/>
    </row>
    <row r="8" spans="1:28" ht="14.15" customHeight="1" x14ac:dyDescent="0.35">
      <c r="A8" s="88">
        <v>3</v>
      </c>
      <c r="B8" s="52"/>
      <c r="C8" s="52"/>
      <c r="D8" s="53"/>
      <c r="E8" s="53"/>
      <c r="F8" s="53"/>
      <c r="G8" s="53"/>
      <c r="H8" s="53"/>
      <c r="I8" s="54"/>
      <c r="J8" s="55"/>
      <c r="K8" s="56"/>
      <c r="L8" s="57"/>
      <c r="M8" s="55"/>
      <c r="N8" s="55"/>
      <c r="O8" s="55"/>
      <c r="P8" s="55"/>
      <c r="Q8" s="58"/>
      <c r="R8" s="66"/>
    </row>
    <row r="9" spans="1:28" s="23" customFormat="1" ht="14.15" customHeight="1" x14ac:dyDescent="0.35">
      <c r="A9" s="88">
        <v>4</v>
      </c>
      <c r="B9" s="52"/>
      <c r="C9" s="52"/>
      <c r="D9" s="53"/>
      <c r="E9" s="53"/>
      <c r="F9" s="53"/>
      <c r="G9" s="53"/>
      <c r="H9" s="53"/>
      <c r="I9" s="54"/>
      <c r="J9" s="55"/>
      <c r="K9" s="56"/>
      <c r="L9" s="57"/>
      <c r="M9" s="55"/>
      <c r="N9" s="55"/>
      <c r="O9" s="55"/>
      <c r="P9" s="55"/>
      <c r="Q9" s="58"/>
      <c r="R9" s="66"/>
      <c r="S9"/>
      <c r="T9"/>
      <c r="U9"/>
      <c r="V9"/>
      <c r="W9"/>
      <c r="X9"/>
      <c r="Y9"/>
      <c r="Z9"/>
      <c r="AA9"/>
      <c r="AB9"/>
    </row>
    <row r="10" spans="1:28" ht="14.15" customHeight="1" x14ac:dyDescent="0.35">
      <c r="A10" s="88">
        <v>5</v>
      </c>
      <c r="B10" s="52"/>
      <c r="C10" s="52"/>
      <c r="D10" s="53"/>
      <c r="E10" s="53"/>
      <c r="F10" s="53"/>
      <c r="G10" s="53"/>
      <c r="H10" s="53"/>
      <c r="I10" s="54"/>
      <c r="J10" s="55"/>
      <c r="K10" s="56"/>
      <c r="L10" s="57"/>
      <c r="M10" s="55"/>
      <c r="N10" s="55"/>
      <c r="O10" s="55"/>
      <c r="P10" s="55"/>
      <c r="Q10" s="58"/>
      <c r="R10" s="66"/>
    </row>
    <row r="11" spans="1:28" s="23" customFormat="1" ht="14.15" customHeight="1" x14ac:dyDescent="0.35">
      <c r="A11" s="88">
        <v>6</v>
      </c>
      <c r="B11" s="52"/>
      <c r="C11" s="52"/>
      <c r="D11" s="53"/>
      <c r="E11" s="53"/>
      <c r="F11" s="53"/>
      <c r="G11" s="53"/>
      <c r="H11" s="53"/>
      <c r="I11" s="54"/>
      <c r="J11" s="55"/>
      <c r="K11" s="56"/>
      <c r="L11" s="57"/>
      <c r="M11" s="55"/>
      <c r="N11" s="55"/>
      <c r="O11" s="55"/>
      <c r="P11" s="55"/>
      <c r="Q11" s="58"/>
      <c r="R11" s="66"/>
      <c r="S11"/>
      <c r="T11"/>
      <c r="U11"/>
      <c r="V11"/>
      <c r="W11"/>
      <c r="X11"/>
      <c r="Y11"/>
      <c r="Z11"/>
      <c r="AA11"/>
      <c r="AB11"/>
    </row>
    <row r="12" spans="1:28" ht="14.15" customHeight="1" x14ac:dyDescent="0.35">
      <c r="A12" s="88">
        <v>7</v>
      </c>
      <c r="B12" s="52"/>
      <c r="C12" s="52"/>
      <c r="D12" s="53"/>
      <c r="E12" s="53"/>
      <c r="F12" s="53"/>
      <c r="G12" s="53"/>
      <c r="H12" s="53"/>
      <c r="I12" s="54"/>
      <c r="J12" s="55"/>
      <c r="K12" s="56"/>
      <c r="L12" s="57"/>
      <c r="M12" s="55"/>
      <c r="N12" s="55"/>
      <c r="O12" s="59"/>
      <c r="P12" s="55"/>
      <c r="Q12" s="58"/>
      <c r="R12" s="66"/>
    </row>
    <row r="13" spans="1:28" s="23" customFormat="1" ht="14.15" customHeight="1" x14ac:dyDescent="0.35">
      <c r="A13" s="88">
        <v>8</v>
      </c>
      <c r="B13" s="52"/>
      <c r="C13" s="52"/>
      <c r="D13" s="53"/>
      <c r="E13" s="53"/>
      <c r="F13" s="53"/>
      <c r="G13" s="53"/>
      <c r="H13" s="53"/>
      <c r="I13" s="54"/>
      <c r="J13" s="55"/>
      <c r="K13" s="56"/>
      <c r="L13" s="57"/>
      <c r="M13" s="55"/>
      <c r="N13" s="60"/>
      <c r="O13" s="61"/>
      <c r="P13" s="62"/>
      <c r="Q13" s="58"/>
      <c r="R13" s="66"/>
      <c r="S13"/>
      <c r="T13"/>
      <c r="U13"/>
      <c r="V13"/>
      <c r="W13"/>
      <c r="X13"/>
      <c r="Y13"/>
      <c r="Z13"/>
      <c r="AA13"/>
      <c r="AB13"/>
    </row>
    <row r="14" spans="1:28" ht="14.15" customHeight="1" x14ac:dyDescent="0.35">
      <c r="A14" s="88">
        <v>9</v>
      </c>
      <c r="B14" s="52"/>
      <c r="C14" s="52"/>
      <c r="D14" s="53"/>
      <c r="E14" s="53"/>
      <c r="F14" s="53"/>
      <c r="G14" s="53"/>
      <c r="H14" s="53"/>
      <c r="I14" s="54"/>
      <c r="J14" s="55"/>
      <c r="K14" s="56"/>
      <c r="L14" s="57"/>
      <c r="M14" s="55"/>
      <c r="N14" s="55"/>
      <c r="O14" s="63"/>
      <c r="P14" s="55"/>
      <c r="Q14" s="58"/>
      <c r="R14" s="66"/>
    </row>
    <row r="15" spans="1:28" s="23" customFormat="1" ht="14.15" customHeight="1" x14ac:dyDescent="0.35">
      <c r="A15" s="88">
        <v>10</v>
      </c>
      <c r="B15" s="52"/>
      <c r="C15" s="52"/>
      <c r="D15" s="53"/>
      <c r="E15" s="53"/>
      <c r="F15" s="53"/>
      <c r="G15" s="53"/>
      <c r="H15" s="53"/>
      <c r="I15" s="54"/>
      <c r="J15" s="55"/>
      <c r="K15" s="56"/>
      <c r="L15" s="57"/>
      <c r="M15" s="55"/>
      <c r="N15" s="55"/>
      <c r="O15" s="55"/>
      <c r="P15" s="55"/>
      <c r="Q15" s="58"/>
      <c r="R15" s="66"/>
      <c r="S15"/>
      <c r="T15"/>
      <c r="U15"/>
      <c r="V15"/>
      <c r="W15"/>
      <c r="X15"/>
      <c r="Y15"/>
      <c r="Z15"/>
      <c r="AA15"/>
      <c r="AB15"/>
    </row>
    <row r="16" spans="1:28" ht="14.15" customHeight="1" x14ac:dyDescent="0.35">
      <c r="A16" s="88">
        <v>11</v>
      </c>
      <c r="B16" s="52"/>
      <c r="C16" s="52"/>
      <c r="D16" s="53"/>
      <c r="E16" s="53"/>
      <c r="F16" s="53"/>
      <c r="G16" s="53"/>
      <c r="H16" s="53"/>
      <c r="I16" s="54"/>
      <c r="J16" s="55"/>
      <c r="K16" s="56"/>
      <c r="L16" s="57"/>
      <c r="M16" s="55"/>
      <c r="N16" s="55"/>
      <c r="O16" s="55"/>
      <c r="P16" s="55"/>
      <c r="Q16" s="58"/>
      <c r="R16" s="66"/>
    </row>
    <row r="17" spans="1:28" s="23" customFormat="1" ht="14.15" customHeight="1" x14ac:dyDescent="0.35">
      <c r="A17" s="88">
        <v>12</v>
      </c>
      <c r="B17" s="52"/>
      <c r="C17" s="52"/>
      <c r="D17" s="53"/>
      <c r="E17" s="53"/>
      <c r="F17" s="53"/>
      <c r="G17" s="53"/>
      <c r="H17" s="53"/>
      <c r="I17" s="54"/>
      <c r="J17" s="55"/>
      <c r="K17" s="56"/>
      <c r="L17" s="57"/>
      <c r="M17" s="55"/>
      <c r="N17" s="55"/>
      <c r="O17" s="55"/>
      <c r="P17" s="55"/>
      <c r="Q17" s="58"/>
      <c r="R17" s="66"/>
      <c r="S17"/>
      <c r="T17"/>
      <c r="U17"/>
      <c r="V17"/>
      <c r="W17"/>
      <c r="X17"/>
      <c r="Y17"/>
      <c r="Z17"/>
      <c r="AA17"/>
      <c r="AB17"/>
    </row>
    <row r="18" spans="1:28" ht="14.15" customHeight="1" x14ac:dyDescent="0.35">
      <c r="A18" s="88">
        <v>13</v>
      </c>
      <c r="B18" s="52"/>
      <c r="C18" s="52"/>
      <c r="D18" s="53"/>
      <c r="E18" s="53"/>
      <c r="F18" s="53"/>
      <c r="G18" s="53"/>
      <c r="H18" s="53"/>
      <c r="I18" s="54"/>
      <c r="J18" s="55"/>
      <c r="K18" s="56"/>
      <c r="L18" s="57"/>
      <c r="M18" s="55"/>
      <c r="N18" s="55"/>
      <c r="O18" s="55"/>
      <c r="P18" s="55"/>
      <c r="Q18" s="58"/>
      <c r="R18" s="66"/>
    </row>
    <row r="19" spans="1:28" s="23" customFormat="1" ht="14.15" customHeight="1" x14ac:dyDescent="0.35">
      <c r="A19" s="88">
        <v>14</v>
      </c>
      <c r="B19" s="52"/>
      <c r="C19" s="52"/>
      <c r="D19" s="53"/>
      <c r="E19" s="53"/>
      <c r="F19" s="53"/>
      <c r="G19" s="53"/>
      <c r="H19" s="53"/>
      <c r="I19" s="54"/>
      <c r="J19" s="55"/>
      <c r="K19" s="56"/>
      <c r="L19" s="57"/>
      <c r="M19" s="55"/>
      <c r="N19" s="55"/>
      <c r="O19" s="55"/>
      <c r="P19" s="55"/>
      <c r="Q19" s="58"/>
      <c r="R19" s="66"/>
      <c r="S19"/>
      <c r="T19"/>
      <c r="U19"/>
      <c r="V19"/>
      <c r="W19"/>
      <c r="X19"/>
      <c r="Y19"/>
      <c r="Z19"/>
      <c r="AA19"/>
      <c r="AB19"/>
    </row>
    <row r="20" spans="1:28" ht="14.15" customHeight="1" x14ac:dyDescent="0.35">
      <c r="A20" s="88">
        <v>15</v>
      </c>
      <c r="B20" s="52"/>
      <c r="C20" s="52"/>
      <c r="D20" s="53"/>
      <c r="E20" s="53"/>
      <c r="F20" s="53"/>
      <c r="G20" s="53"/>
      <c r="H20" s="53"/>
      <c r="I20" s="54"/>
      <c r="J20" s="55" t="str">
        <f t="shared" ref="J20:J35" si="0">IF(OR(I20="",I20&lt;0),"",I20+J19)</f>
        <v/>
      </c>
      <c r="K20" s="56"/>
      <c r="L20" s="57"/>
      <c r="M20" s="55" t="str">
        <f t="shared" ref="M20:M35" si="1">IF(OR(L20="",L20&lt;0),"",I20*(L20/100))</f>
        <v/>
      </c>
      <c r="N20" s="55" t="str">
        <f t="shared" ref="N20:N35" si="2">IF(OR(L20="",L20&lt;0),"",M20+N19)</f>
        <v/>
      </c>
      <c r="O20" s="55" t="str">
        <f t="shared" ref="O20:O35" si="3">IF(OR(L20="",L20&lt;0),"",I20-M20)</f>
        <v/>
      </c>
      <c r="P20" s="55" t="str">
        <f t="shared" ref="P20:P35" si="4">IF(O20="","",P19+O20)</f>
        <v/>
      </c>
      <c r="Q20" s="58"/>
      <c r="R20" s="66"/>
    </row>
    <row r="21" spans="1:28" s="23" customFormat="1" ht="14.15" customHeight="1" x14ac:dyDescent="0.35">
      <c r="A21" s="88">
        <v>16</v>
      </c>
      <c r="B21" s="52"/>
      <c r="C21" s="52"/>
      <c r="D21" s="53"/>
      <c r="E21" s="53"/>
      <c r="F21" s="53"/>
      <c r="G21" s="53"/>
      <c r="H21" s="53"/>
      <c r="I21" s="54"/>
      <c r="J21" s="55" t="str">
        <f t="shared" si="0"/>
        <v/>
      </c>
      <c r="K21" s="56"/>
      <c r="L21" s="57"/>
      <c r="M21" s="55" t="str">
        <f t="shared" si="1"/>
        <v/>
      </c>
      <c r="N21" s="55" t="str">
        <f t="shared" si="2"/>
        <v/>
      </c>
      <c r="O21" s="55" t="str">
        <f t="shared" si="3"/>
        <v/>
      </c>
      <c r="P21" s="55" t="str">
        <f t="shared" si="4"/>
        <v/>
      </c>
      <c r="Q21" s="58"/>
      <c r="R21" s="66"/>
      <c r="S21"/>
      <c r="T21"/>
      <c r="U21"/>
      <c r="V21"/>
      <c r="W21"/>
      <c r="X21"/>
      <c r="Y21"/>
      <c r="Z21"/>
      <c r="AA21"/>
      <c r="AB21"/>
    </row>
    <row r="22" spans="1:28" ht="14.15" customHeight="1" x14ac:dyDescent="0.35">
      <c r="A22" s="88">
        <v>17</v>
      </c>
      <c r="B22" s="52"/>
      <c r="C22" s="52"/>
      <c r="D22" s="53"/>
      <c r="E22" s="53"/>
      <c r="F22" s="53"/>
      <c r="G22" s="53"/>
      <c r="H22" s="53"/>
      <c r="I22" s="54"/>
      <c r="J22" s="55" t="str">
        <f t="shared" si="0"/>
        <v/>
      </c>
      <c r="K22" s="56"/>
      <c r="L22" s="57"/>
      <c r="M22" s="55" t="str">
        <f t="shared" si="1"/>
        <v/>
      </c>
      <c r="N22" s="55" t="str">
        <f t="shared" si="2"/>
        <v/>
      </c>
      <c r="O22" s="55" t="str">
        <f t="shared" si="3"/>
        <v/>
      </c>
      <c r="P22" s="55" t="str">
        <f t="shared" si="4"/>
        <v/>
      </c>
      <c r="Q22" s="58"/>
      <c r="R22" s="66"/>
    </row>
    <row r="23" spans="1:28" s="23" customFormat="1" ht="14.15" customHeight="1" x14ac:dyDescent="0.35">
      <c r="A23" s="88">
        <v>18</v>
      </c>
      <c r="B23" s="52"/>
      <c r="C23" s="52"/>
      <c r="D23" s="53"/>
      <c r="E23" s="53"/>
      <c r="F23" s="53"/>
      <c r="G23" s="53"/>
      <c r="H23" s="53"/>
      <c r="I23" s="54"/>
      <c r="J23" s="55" t="str">
        <f t="shared" si="0"/>
        <v/>
      </c>
      <c r="K23" s="56"/>
      <c r="L23" s="57"/>
      <c r="M23" s="55" t="str">
        <f t="shared" si="1"/>
        <v/>
      </c>
      <c r="N23" s="55" t="str">
        <f t="shared" si="2"/>
        <v/>
      </c>
      <c r="O23" s="55" t="str">
        <f t="shared" si="3"/>
        <v/>
      </c>
      <c r="P23" s="55" t="str">
        <f t="shared" si="4"/>
        <v/>
      </c>
      <c r="Q23" s="58"/>
      <c r="R23" s="66"/>
      <c r="S23"/>
      <c r="T23"/>
      <c r="U23"/>
      <c r="V23"/>
      <c r="W23"/>
      <c r="X23"/>
      <c r="Y23"/>
      <c r="Z23"/>
      <c r="AA23"/>
      <c r="AB23"/>
    </row>
    <row r="24" spans="1:28" ht="14.15" customHeight="1" x14ac:dyDescent="0.35">
      <c r="A24" s="88">
        <v>19</v>
      </c>
      <c r="B24" s="52"/>
      <c r="C24" s="52"/>
      <c r="D24" s="53"/>
      <c r="E24" s="53"/>
      <c r="F24" s="53"/>
      <c r="G24" s="53"/>
      <c r="H24" s="53"/>
      <c r="I24" s="54"/>
      <c r="J24" s="55" t="str">
        <f t="shared" si="0"/>
        <v/>
      </c>
      <c r="K24" s="56"/>
      <c r="L24" s="57"/>
      <c r="M24" s="55" t="str">
        <f t="shared" si="1"/>
        <v/>
      </c>
      <c r="N24" s="55" t="str">
        <f t="shared" si="2"/>
        <v/>
      </c>
      <c r="O24" s="55" t="str">
        <f t="shared" si="3"/>
        <v/>
      </c>
      <c r="P24" s="55" t="str">
        <f t="shared" si="4"/>
        <v/>
      </c>
      <c r="Q24" s="58"/>
      <c r="R24" s="66"/>
    </row>
    <row r="25" spans="1:28" s="23" customFormat="1" ht="14.15" customHeight="1" x14ac:dyDescent="0.35">
      <c r="A25" s="88">
        <v>20</v>
      </c>
      <c r="B25" s="52"/>
      <c r="C25" s="52"/>
      <c r="D25" s="53"/>
      <c r="E25" s="53"/>
      <c r="F25" s="53"/>
      <c r="G25" s="53"/>
      <c r="H25" s="53"/>
      <c r="I25" s="54"/>
      <c r="J25" s="55" t="str">
        <f t="shared" si="0"/>
        <v/>
      </c>
      <c r="K25" s="56"/>
      <c r="L25" s="57"/>
      <c r="M25" s="55" t="str">
        <f t="shared" si="1"/>
        <v/>
      </c>
      <c r="N25" s="55" t="str">
        <f t="shared" si="2"/>
        <v/>
      </c>
      <c r="O25" s="55" t="str">
        <f t="shared" si="3"/>
        <v/>
      </c>
      <c r="P25" s="55" t="str">
        <f t="shared" si="4"/>
        <v/>
      </c>
      <c r="Q25" s="58"/>
      <c r="R25" s="66"/>
      <c r="S25"/>
      <c r="T25"/>
      <c r="U25"/>
      <c r="V25"/>
      <c r="W25"/>
      <c r="X25"/>
      <c r="Y25"/>
      <c r="Z25"/>
      <c r="AA25"/>
      <c r="AB25"/>
    </row>
    <row r="26" spans="1:28" ht="14.15" customHeight="1" x14ac:dyDescent="0.35">
      <c r="A26" s="88">
        <v>21</v>
      </c>
      <c r="B26" s="52"/>
      <c r="C26" s="52"/>
      <c r="D26" s="53"/>
      <c r="E26" s="53"/>
      <c r="F26" s="53"/>
      <c r="G26" s="53"/>
      <c r="H26" s="53"/>
      <c r="I26" s="54"/>
      <c r="J26" s="55" t="str">
        <f t="shared" si="0"/>
        <v/>
      </c>
      <c r="K26" s="56"/>
      <c r="L26" s="57"/>
      <c r="M26" s="55" t="str">
        <f t="shared" si="1"/>
        <v/>
      </c>
      <c r="N26" s="55" t="str">
        <f t="shared" si="2"/>
        <v/>
      </c>
      <c r="O26" s="55" t="str">
        <f t="shared" si="3"/>
        <v/>
      </c>
      <c r="P26" s="55" t="str">
        <f t="shared" si="4"/>
        <v/>
      </c>
      <c r="Q26" s="58"/>
      <c r="R26" s="66"/>
    </row>
    <row r="27" spans="1:28" s="23" customFormat="1" ht="14.15" customHeight="1" x14ac:dyDescent="0.35">
      <c r="A27" s="88">
        <v>22</v>
      </c>
      <c r="B27" s="52"/>
      <c r="C27" s="52"/>
      <c r="D27" s="53"/>
      <c r="E27" s="53"/>
      <c r="F27" s="53"/>
      <c r="G27" s="53"/>
      <c r="H27" s="53"/>
      <c r="I27" s="54"/>
      <c r="J27" s="55" t="str">
        <f t="shared" si="0"/>
        <v/>
      </c>
      <c r="K27" s="56"/>
      <c r="L27" s="57"/>
      <c r="M27" s="55" t="str">
        <f t="shared" si="1"/>
        <v/>
      </c>
      <c r="N27" s="55" t="str">
        <f t="shared" si="2"/>
        <v/>
      </c>
      <c r="O27" s="55" t="str">
        <f t="shared" si="3"/>
        <v/>
      </c>
      <c r="P27" s="55" t="str">
        <f t="shared" si="4"/>
        <v/>
      </c>
      <c r="Q27" s="58"/>
      <c r="R27" s="66"/>
      <c r="S27"/>
      <c r="T27"/>
      <c r="U27"/>
      <c r="V27"/>
      <c r="W27"/>
      <c r="X27"/>
      <c r="Y27"/>
      <c r="Z27"/>
      <c r="AA27"/>
      <c r="AB27"/>
    </row>
    <row r="28" spans="1:28" ht="14.15" customHeight="1" x14ac:dyDescent="0.35">
      <c r="A28" s="88">
        <v>23</v>
      </c>
      <c r="B28" s="52"/>
      <c r="C28" s="52"/>
      <c r="D28" s="53"/>
      <c r="E28" s="53"/>
      <c r="F28" s="53"/>
      <c r="G28" s="53"/>
      <c r="H28" s="53"/>
      <c r="I28" s="54"/>
      <c r="J28" s="55" t="str">
        <f t="shared" si="0"/>
        <v/>
      </c>
      <c r="K28" s="56"/>
      <c r="L28" s="57"/>
      <c r="M28" s="55" t="str">
        <f t="shared" si="1"/>
        <v/>
      </c>
      <c r="N28" s="55" t="str">
        <f t="shared" si="2"/>
        <v/>
      </c>
      <c r="O28" s="55" t="str">
        <f t="shared" si="3"/>
        <v/>
      </c>
      <c r="P28" s="55" t="str">
        <f t="shared" si="4"/>
        <v/>
      </c>
      <c r="Q28" s="58"/>
      <c r="R28" s="66"/>
    </row>
    <row r="29" spans="1:28" s="23" customFormat="1" ht="14.15" customHeight="1" x14ac:dyDescent="0.35">
      <c r="A29" s="88">
        <v>24</v>
      </c>
      <c r="B29" s="52"/>
      <c r="C29" s="52"/>
      <c r="D29" s="53"/>
      <c r="E29" s="53"/>
      <c r="F29" s="53"/>
      <c r="G29" s="53"/>
      <c r="H29" s="53"/>
      <c r="I29" s="54"/>
      <c r="J29" s="55" t="str">
        <f t="shared" si="0"/>
        <v/>
      </c>
      <c r="K29" s="56"/>
      <c r="L29" s="57"/>
      <c r="M29" s="55" t="str">
        <f t="shared" si="1"/>
        <v/>
      </c>
      <c r="N29" s="55" t="str">
        <f t="shared" si="2"/>
        <v/>
      </c>
      <c r="O29" s="55" t="str">
        <f t="shared" si="3"/>
        <v/>
      </c>
      <c r="P29" s="55" t="str">
        <f t="shared" si="4"/>
        <v/>
      </c>
      <c r="Q29" s="58"/>
      <c r="R29" s="66"/>
      <c r="S29"/>
      <c r="T29"/>
      <c r="U29"/>
      <c r="V29"/>
      <c r="W29"/>
      <c r="X29"/>
      <c r="Y29"/>
      <c r="Z29"/>
      <c r="AA29"/>
      <c r="AB29"/>
    </row>
    <row r="30" spans="1:28" ht="14.15" customHeight="1" x14ac:dyDescent="0.35">
      <c r="A30" s="88">
        <v>25</v>
      </c>
      <c r="B30" s="52"/>
      <c r="C30" s="52"/>
      <c r="D30" s="53"/>
      <c r="E30" s="53"/>
      <c r="F30" s="53"/>
      <c r="G30" s="53"/>
      <c r="H30" s="53"/>
      <c r="I30" s="54"/>
      <c r="J30" s="55" t="str">
        <f t="shared" si="0"/>
        <v/>
      </c>
      <c r="K30" s="56"/>
      <c r="L30" s="57"/>
      <c r="M30" s="55" t="str">
        <f t="shared" si="1"/>
        <v/>
      </c>
      <c r="N30" s="55" t="str">
        <f t="shared" si="2"/>
        <v/>
      </c>
      <c r="O30" s="55" t="str">
        <f t="shared" si="3"/>
        <v/>
      </c>
      <c r="P30" s="55" t="str">
        <f t="shared" si="4"/>
        <v/>
      </c>
      <c r="Q30" s="58"/>
      <c r="R30" s="66"/>
    </row>
    <row r="31" spans="1:28" s="23" customFormat="1" ht="14.15" customHeight="1" x14ac:dyDescent="0.35">
      <c r="A31" s="88">
        <v>26</v>
      </c>
      <c r="B31" s="52"/>
      <c r="C31" s="52"/>
      <c r="D31" s="53"/>
      <c r="E31" s="53"/>
      <c r="F31" s="53"/>
      <c r="G31" s="53"/>
      <c r="H31" s="53"/>
      <c r="I31" s="54"/>
      <c r="J31" s="55" t="str">
        <f t="shared" si="0"/>
        <v/>
      </c>
      <c r="K31" s="56"/>
      <c r="L31" s="57"/>
      <c r="M31" s="55" t="str">
        <f t="shared" si="1"/>
        <v/>
      </c>
      <c r="N31" s="55" t="str">
        <f t="shared" si="2"/>
        <v/>
      </c>
      <c r="O31" s="55" t="str">
        <f t="shared" si="3"/>
        <v/>
      </c>
      <c r="P31" s="55" t="str">
        <f t="shared" si="4"/>
        <v/>
      </c>
      <c r="Q31" s="58"/>
      <c r="R31" s="66"/>
      <c r="S31"/>
      <c r="T31"/>
      <c r="U31"/>
      <c r="V31"/>
      <c r="W31"/>
      <c r="X31"/>
      <c r="Y31"/>
      <c r="Z31"/>
      <c r="AA31"/>
      <c r="AB31"/>
    </row>
    <row r="32" spans="1:28" ht="14.15" customHeight="1" x14ac:dyDescent="0.35">
      <c r="A32" s="88">
        <v>27</v>
      </c>
      <c r="B32" s="52"/>
      <c r="C32" s="52"/>
      <c r="D32" s="53"/>
      <c r="E32" s="53"/>
      <c r="F32" s="53"/>
      <c r="G32" s="53"/>
      <c r="H32" s="53"/>
      <c r="I32" s="54"/>
      <c r="J32" s="55" t="str">
        <f t="shared" si="0"/>
        <v/>
      </c>
      <c r="K32" s="56"/>
      <c r="L32" s="57"/>
      <c r="M32" s="55" t="str">
        <f t="shared" si="1"/>
        <v/>
      </c>
      <c r="N32" s="55" t="str">
        <f t="shared" si="2"/>
        <v/>
      </c>
      <c r="O32" s="55" t="str">
        <f t="shared" si="3"/>
        <v/>
      </c>
      <c r="P32" s="55" t="str">
        <f t="shared" si="4"/>
        <v/>
      </c>
      <c r="Q32" s="58"/>
      <c r="R32" s="66"/>
    </row>
    <row r="33" spans="1:28" s="23" customFormat="1" ht="14.15" customHeight="1" x14ac:dyDescent="0.35">
      <c r="A33" s="88">
        <v>28</v>
      </c>
      <c r="B33" s="52"/>
      <c r="C33" s="52"/>
      <c r="D33" s="53"/>
      <c r="E33" s="53"/>
      <c r="F33" s="53"/>
      <c r="G33" s="53"/>
      <c r="H33" s="53"/>
      <c r="I33" s="54"/>
      <c r="J33" s="55" t="str">
        <f t="shared" si="0"/>
        <v/>
      </c>
      <c r="K33" s="56"/>
      <c r="L33" s="57"/>
      <c r="M33" s="55" t="str">
        <f t="shared" si="1"/>
        <v/>
      </c>
      <c r="N33" s="55" t="str">
        <f t="shared" si="2"/>
        <v/>
      </c>
      <c r="O33" s="55" t="str">
        <f t="shared" si="3"/>
        <v/>
      </c>
      <c r="P33" s="55" t="str">
        <f t="shared" si="4"/>
        <v/>
      </c>
      <c r="Q33" s="58"/>
      <c r="R33" s="66"/>
      <c r="S33"/>
      <c r="T33"/>
      <c r="U33"/>
      <c r="V33"/>
      <c r="W33"/>
      <c r="X33"/>
      <c r="Y33"/>
      <c r="Z33"/>
      <c r="AA33"/>
      <c r="AB33"/>
    </row>
    <row r="34" spans="1:28" ht="14.15" customHeight="1" x14ac:dyDescent="0.35">
      <c r="A34" s="88">
        <v>29</v>
      </c>
      <c r="B34" s="52"/>
      <c r="C34" s="52"/>
      <c r="D34" s="53"/>
      <c r="E34" s="53"/>
      <c r="F34" s="53"/>
      <c r="G34" s="53"/>
      <c r="H34" s="53"/>
      <c r="I34" s="54"/>
      <c r="J34" s="55" t="str">
        <f t="shared" si="0"/>
        <v/>
      </c>
      <c r="K34" s="56"/>
      <c r="L34" s="57"/>
      <c r="M34" s="55" t="str">
        <f t="shared" si="1"/>
        <v/>
      </c>
      <c r="N34" s="55" t="str">
        <f t="shared" si="2"/>
        <v/>
      </c>
      <c r="O34" s="55" t="str">
        <f t="shared" si="3"/>
        <v/>
      </c>
      <c r="P34" s="55" t="str">
        <f t="shared" si="4"/>
        <v/>
      </c>
      <c r="Q34" s="58"/>
      <c r="R34" s="66"/>
    </row>
    <row r="35" spans="1:28" s="23" customFormat="1" ht="14.15" customHeight="1" x14ac:dyDescent="0.35">
      <c r="A35" s="88">
        <v>30</v>
      </c>
      <c r="B35" s="52"/>
      <c r="C35" s="52"/>
      <c r="D35" s="53"/>
      <c r="E35" s="53"/>
      <c r="F35" s="53"/>
      <c r="G35" s="53"/>
      <c r="H35" s="53"/>
      <c r="I35" s="54"/>
      <c r="J35" s="55" t="str">
        <f t="shared" si="0"/>
        <v/>
      </c>
      <c r="K35" s="56"/>
      <c r="L35" s="57"/>
      <c r="M35" s="55" t="str">
        <f t="shared" si="1"/>
        <v/>
      </c>
      <c r="N35" s="55" t="str">
        <f t="shared" si="2"/>
        <v/>
      </c>
      <c r="O35" s="55" t="str">
        <f t="shared" si="3"/>
        <v/>
      </c>
      <c r="P35" s="55" t="str">
        <f t="shared" si="4"/>
        <v/>
      </c>
      <c r="Q35" s="58"/>
      <c r="R35" s="66"/>
      <c r="S35"/>
      <c r="T35"/>
      <c r="U35"/>
      <c r="V35"/>
      <c r="W35"/>
      <c r="X35"/>
      <c r="Y35"/>
      <c r="Z35"/>
      <c r="AA35"/>
      <c r="AB35"/>
    </row>
    <row r="36" spans="1:28" ht="11.25" customHeight="1" x14ac:dyDescent="0.3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28" ht="11.25" customHeight="1" x14ac:dyDescent="0.3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28" ht="11.25" customHeight="1" x14ac:dyDescent="0.3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28" ht="11.25" customHeight="1" x14ac:dyDescent="0.3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</row>
    <row r="40" spans="1:28" ht="11.25" customHeight="1" x14ac:dyDescent="0.3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</row>
    <row r="41" spans="1:28" ht="11.25" customHeight="1" x14ac:dyDescent="0.3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</row>
    <row r="42" spans="1:28" x14ac:dyDescent="0.3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3" spans="1:28" x14ac:dyDescent="0.3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</row>
    <row r="44" spans="1:28" x14ac:dyDescent="0.3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</row>
    <row r="45" spans="1:28" x14ac:dyDescent="0.3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</row>
    <row r="46" spans="1:28" x14ac:dyDescent="0.3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</row>
    <row r="47" spans="1:28" x14ac:dyDescent="0.3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28" x14ac:dyDescent="0.3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</row>
    <row r="49" spans="1:15" x14ac:dyDescent="0.3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</row>
    <row r="50" spans="1:15" x14ac:dyDescent="0.3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</row>
    <row r="51" spans="1:15" x14ac:dyDescent="0.3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</row>
    <row r="52" spans="1:15" x14ac:dyDescent="0.3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</row>
    <row r="53" spans="1:15" x14ac:dyDescent="0.3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</row>
    <row r="54" spans="1:15" x14ac:dyDescent="0.3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</row>
    <row r="55" spans="1:15" x14ac:dyDescent="0.3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</row>
    <row r="56" spans="1:15" x14ac:dyDescent="0.3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</row>
    <row r="57" spans="1:15" x14ac:dyDescent="0.3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</row>
    <row r="58" spans="1:15" x14ac:dyDescent="0.3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</row>
    <row r="59" spans="1:15" x14ac:dyDescent="0.3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spans="1:15" x14ac:dyDescent="0.3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spans="1:15" x14ac:dyDescent="0.3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</row>
    <row r="62" spans="1:15" x14ac:dyDescent="0.3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</row>
    <row r="63" spans="1:15" x14ac:dyDescent="0.3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</row>
    <row r="64" spans="1:15" x14ac:dyDescent="0.3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</row>
    <row r="65" spans="1:15" x14ac:dyDescent="0.3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</row>
    <row r="66" spans="1:15" x14ac:dyDescent="0.3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</row>
    <row r="67" spans="1:15" x14ac:dyDescent="0.3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</row>
    <row r="68" spans="1:15" x14ac:dyDescent="0.3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</row>
    <row r="69" spans="1:15" x14ac:dyDescent="0.3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spans="1:15" x14ac:dyDescent="0.3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</row>
    <row r="71" spans="1:15" x14ac:dyDescent="0.3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</row>
    <row r="72" spans="1:15" x14ac:dyDescent="0.3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</row>
    <row r="73" spans="1:15" x14ac:dyDescent="0.3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</row>
    <row r="74" spans="1:15" x14ac:dyDescent="0.3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</row>
    <row r="75" spans="1:15" x14ac:dyDescent="0.3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</row>
    <row r="76" spans="1:15" x14ac:dyDescent="0.3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</row>
    <row r="77" spans="1:15" x14ac:dyDescent="0.3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</row>
    <row r="78" spans="1:15" x14ac:dyDescent="0.3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</row>
    <row r="79" spans="1:15" x14ac:dyDescent="0.3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</row>
    <row r="80" spans="1:15" x14ac:dyDescent="0.3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</row>
    <row r="81" spans="1:15" x14ac:dyDescent="0.3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</row>
    <row r="82" spans="1:15" x14ac:dyDescent="0.3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</row>
    <row r="83" spans="1:15" x14ac:dyDescent="0.3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</row>
    <row r="84" spans="1:15" x14ac:dyDescent="0.3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</row>
    <row r="85" spans="1:15" x14ac:dyDescent="0.3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</row>
    <row r="86" spans="1:15" x14ac:dyDescent="0.3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</row>
    <row r="87" spans="1:15" x14ac:dyDescent="0.3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</row>
    <row r="88" spans="1:15" x14ac:dyDescent="0.3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</row>
    <row r="89" spans="1:15" x14ac:dyDescent="0.3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</row>
    <row r="90" spans="1:15" x14ac:dyDescent="0.3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</row>
    <row r="91" spans="1:15" x14ac:dyDescent="0.3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</row>
    <row r="92" spans="1:15" x14ac:dyDescent="0.3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</row>
    <row r="93" spans="1:15" x14ac:dyDescent="0.3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</row>
    <row r="94" spans="1:15" x14ac:dyDescent="0.3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</row>
    <row r="95" spans="1:15" x14ac:dyDescent="0.3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</row>
    <row r="96" spans="1:15" x14ac:dyDescent="0.3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</row>
    <row r="97" spans="1:15" x14ac:dyDescent="0.3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</row>
    <row r="98" spans="1:15" x14ac:dyDescent="0.3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</row>
    <row r="99" spans="1:15" x14ac:dyDescent="0.3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</row>
    <row r="100" spans="1:15" x14ac:dyDescent="0.3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</row>
    <row r="101" spans="1:15" x14ac:dyDescent="0.3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</row>
    <row r="102" spans="1:15" x14ac:dyDescent="0.3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</row>
    <row r="103" spans="1:15" x14ac:dyDescent="0.3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</row>
    <row r="104" spans="1:15" x14ac:dyDescent="0.3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</row>
    <row r="105" spans="1:15" x14ac:dyDescent="0.3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</row>
    <row r="106" spans="1:15" x14ac:dyDescent="0.3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</row>
    <row r="107" spans="1:15" x14ac:dyDescent="0.3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</row>
    <row r="108" spans="1:15" x14ac:dyDescent="0.3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</row>
  </sheetData>
  <sheetProtection password="F70F" sheet="1" objects="1" scenarios="1"/>
  <mergeCells count="6">
    <mergeCell ref="D1:G1"/>
    <mergeCell ref="D2:G2"/>
    <mergeCell ref="D3:G3"/>
    <mergeCell ref="K1:N1"/>
    <mergeCell ref="K2:N2"/>
    <mergeCell ref="K3:N3"/>
  </mergeCells>
  <conditionalFormatting sqref="J4:J35">
    <cfRule type="expression" dxfId="8" priority="3" stopIfTrue="1">
      <formula>"TEXT"</formula>
    </cfRule>
  </conditionalFormatting>
  <conditionalFormatting sqref="M6:N35">
    <cfRule type="expression" dxfId="7" priority="2" stopIfTrue="1">
      <formula>"TEXT"</formula>
    </cfRule>
  </conditionalFormatting>
  <conditionalFormatting sqref="A5:R35">
    <cfRule type="expression" dxfId="6" priority="1">
      <formula>MOD(ROW(),2)=0</formula>
    </cfRule>
  </conditionalFormatting>
  <dataValidations count="1">
    <dataValidation type="whole" allowBlank="1" showErrorMessage="1" errorTitle="Incorrect data entry." error="You Have Entered An Incorrect Value! If percentage is &quot;0&quot; then enter a &quot;0&quot;." sqref="L6:L35" xr:uid="{00000000-0002-0000-0300-000000000000}">
      <formula1>0</formula1>
      <formula2>100</formula2>
    </dataValidation>
  </dataValidations>
  <pageMargins left="0.7" right="0.7" top="0.75" bottom="0.75" header="0.3" footer="0.3"/>
  <pageSetup orientation="landscape" r:id="rId1"/>
  <headerFooter>
    <oddHeader xml:space="preserve">&amp;CCH Swab Report
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115"/>
  <sheetViews>
    <sheetView showGridLines="0" showRowColHeaders="0" showRuler="0" showWhiteSpace="0" zoomScaleNormal="100" workbookViewId="0">
      <selection activeCell="O4" sqref="O4"/>
    </sheetView>
  </sheetViews>
  <sheetFormatPr defaultColWidth="9.1796875" defaultRowHeight="14.5" x14ac:dyDescent="0.35"/>
  <cols>
    <col min="1" max="1" width="4.1796875" customWidth="1"/>
    <col min="2" max="2" width="5.453125" customWidth="1"/>
    <col min="3" max="4" width="6.7265625" customWidth="1"/>
    <col min="5" max="5" width="5.7265625" customWidth="1"/>
    <col min="6" max="6" width="7.7265625" customWidth="1"/>
    <col min="7" max="7" width="5.26953125" customWidth="1"/>
    <col min="8" max="8" width="6.453125" customWidth="1"/>
    <col min="9" max="9" width="6.81640625" customWidth="1"/>
    <col min="10" max="11" width="7.26953125" customWidth="1"/>
    <col min="12" max="12" width="6.7265625" customWidth="1"/>
    <col min="13" max="14" width="5.1796875" customWidth="1"/>
    <col min="15" max="15" width="4.26953125" customWidth="1"/>
    <col min="16" max="17" width="4.81640625" customWidth="1"/>
    <col min="19" max="19" width="12.54296875" customWidth="1"/>
  </cols>
  <sheetData>
    <row r="1" spans="1:19" x14ac:dyDescent="0.35">
      <c r="A1" s="78" t="s">
        <v>13</v>
      </c>
      <c r="B1" s="78"/>
      <c r="C1" s="153">
        <f ca="1">TODAY()</f>
        <v>44094</v>
      </c>
      <c r="D1" s="145"/>
      <c r="E1" s="145"/>
      <c r="F1" s="78"/>
      <c r="G1" s="146" t="s">
        <v>43</v>
      </c>
      <c r="H1" s="147"/>
      <c r="I1" s="147"/>
      <c r="J1" s="146">
        <f>SUM(Q7:Q42)</f>
        <v>0</v>
      </c>
      <c r="K1" s="154"/>
      <c r="L1" s="79" t="s">
        <v>41</v>
      </c>
      <c r="M1" s="80"/>
      <c r="N1" s="80"/>
      <c r="O1" s="80"/>
      <c r="P1" s="148">
        <v>5.68</v>
      </c>
      <c r="Q1" s="124"/>
      <c r="R1" s="78"/>
      <c r="S1" s="78"/>
    </row>
    <row r="2" spans="1:19" x14ac:dyDescent="0.35">
      <c r="A2" s="78" t="s">
        <v>11</v>
      </c>
      <c r="B2" s="78"/>
      <c r="C2" s="145" t="s">
        <v>35</v>
      </c>
      <c r="D2" s="145"/>
      <c r="E2" s="145"/>
      <c r="F2" s="78"/>
      <c r="G2" s="146" t="s">
        <v>36</v>
      </c>
      <c r="H2" s="147"/>
      <c r="I2" s="147"/>
      <c r="J2" s="148">
        <f>MAX(L8:L42)</f>
        <v>0</v>
      </c>
      <c r="K2" s="124"/>
      <c r="L2" s="79" t="s">
        <v>56</v>
      </c>
      <c r="M2" s="80"/>
      <c r="N2" s="80"/>
      <c r="O2" s="80"/>
      <c r="P2" s="148">
        <v>14.89</v>
      </c>
      <c r="Q2" s="124"/>
      <c r="R2" s="78"/>
      <c r="S2" s="78"/>
    </row>
    <row r="3" spans="1:19" x14ac:dyDescent="0.35">
      <c r="A3" s="78" t="s">
        <v>12</v>
      </c>
      <c r="B3" s="78"/>
      <c r="C3" s="145" t="s">
        <v>78</v>
      </c>
      <c r="D3" s="145"/>
      <c r="E3" s="145"/>
      <c r="F3" s="78"/>
      <c r="G3" s="146" t="s">
        <v>37</v>
      </c>
      <c r="H3" s="147"/>
      <c r="I3" s="147"/>
      <c r="J3" s="148">
        <f>MAX(J8:J42)</f>
        <v>0</v>
      </c>
      <c r="K3" s="124"/>
      <c r="L3" s="79" t="s">
        <v>40</v>
      </c>
      <c r="M3" s="80"/>
      <c r="N3" s="80"/>
      <c r="O3" s="80"/>
      <c r="P3" s="148">
        <f>P2+J4</f>
        <v>14.89</v>
      </c>
      <c r="Q3" s="124"/>
      <c r="R3" s="78"/>
      <c r="S3" s="78"/>
    </row>
    <row r="4" spans="1:19" x14ac:dyDescent="0.35">
      <c r="A4" s="78"/>
      <c r="B4" s="78"/>
      <c r="C4" s="78"/>
      <c r="D4" s="78"/>
      <c r="E4" s="78"/>
      <c r="F4" s="78"/>
      <c r="G4" s="149" t="s">
        <v>38</v>
      </c>
      <c r="H4" s="150"/>
      <c r="I4" s="150"/>
      <c r="J4" s="148">
        <f>J2+J3</f>
        <v>0</v>
      </c>
      <c r="K4" s="124"/>
      <c r="L4" s="81" t="s">
        <v>42</v>
      </c>
      <c r="M4" s="82"/>
      <c r="N4" s="82"/>
      <c r="O4" s="82"/>
      <c r="P4" s="151">
        <v>0</v>
      </c>
      <c r="Q4" s="152"/>
      <c r="R4" s="78"/>
      <c r="S4" s="78"/>
    </row>
    <row r="5" spans="1:19" ht="18.75" customHeight="1" x14ac:dyDescent="0.35">
      <c r="A5" s="139" t="s">
        <v>16</v>
      </c>
      <c r="B5" s="141" t="s">
        <v>17</v>
      </c>
      <c r="C5" s="126" t="s">
        <v>32</v>
      </c>
      <c r="D5" s="126" t="s">
        <v>33</v>
      </c>
      <c r="E5" s="126" t="s">
        <v>14</v>
      </c>
      <c r="F5" s="126"/>
      <c r="G5" s="143" t="s">
        <v>18</v>
      </c>
      <c r="H5" s="126" t="s">
        <v>19</v>
      </c>
      <c r="I5" s="126"/>
      <c r="J5" s="126"/>
      <c r="K5" s="126" t="s">
        <v>20</v>
      </c>
      <c r="L5" s="126"/>
      <c r="M5" s="127" t="s">
        <v>21</v>
      </c>
      <c r="N5" s="129" t="s">
        <v>34</v>
      </c>
      <c r="O5" s="126" t="s">
        <v>22</v>
      </c>
      <c r="P5" s="126" t="s">
        <v>80</v>
      </c>
      <c r="Q5" s="132" t="s">
        <v>43</v>
      </c>
      <c r="R5" s="134" t="s">
        <v>44</v>
      </c>
      <c r="S5" s="135"/>
    </row>
    <row r="6" spans="1:19" ht="38.25" customHeight="1" x14ac:dyDescent="0.35">
      <c r="A6" s="140"/>
      <c r="B6" s="142"/>
      <c r="C6" s="131"/>
      <c r="D6" s="131"/>
      <c r="E6" s="96" t="s">
        <v>15</v>
      </c>
      <c r="F6" s="83" t="s">
        <v>24</v>
      </c>
      <c r="G6" s="144"/>
      <c r="H6" s="96" t="s">
        <v>25</v>
      </c>
      <c r="I6" s="96" t="s">
        <v>15</v>
      </c>
      <c r="J6" s="83" t="s">
        <v>24</v>
      </c>
      <c r="K6" s="96" t="s">
        <v>15</v>
      </c>
      <c r="L6" s="83" t="s">
        <v>24</v>
      </c>
      <c r="M6" s="128"/>
      <c r="N6" s="130"/>
      <c r="O6" s="131"/>
      <c r="P6" s="131"/>
      <c r="Q6" s="133"/>
      <c r="R6" s="136"/>
      <c r="S6" s="137"/>
    </row>
    <row r="7" spans="1:19" s="23" customFormat="1" ht="11.25" customHeight="1" x14ac:dyDescent="0.35">
      <c r="A7" s="84"/>
      <c r="B7" s="85" t="s">
        <v>31</v>
      </c>
      <c r="C7" s="86" t="s">
        <v>26</v>
      </c>
      <c r="D7" s="98" t="s">
        <v>26</v>
      </c>
      <c r="E7" s="98" t="s">
        <v>28</v>
      </c>
      <c r="F7" s="87" t="s">
        <v>28</v>
      </c>
      <c r="G7" s="98" t="s">
        <v>25</v>
      </c>
      <c r="H7" s="98" t="s">
        <v>25</v>
      </c>
      <c r="I7" s="98" t="s">
        <v>28</v>
      </c>
      <c r="J7" s="87" t="s">
        <v>28</v>
      </c>
      <c r="K7" s="98" t="s">
        <v>28</v>
      </c>
      <c r="L7" s="87" t="s">
        <v>28</v>
      </c>
      <c r="M7" s="87" t="s">
        <v>29</v>
      </c>
      <c r="N7" s="98" t="s">
        <v>30</v>
      </c>
      <c r="O7" s="98" t="s">
        <v>31</v>
      </c>
      <c r="P7" s="98" t="s">
        <v>31</v>
      </c>
      <c r="Q7" s="98" t="s">
        <v>45</v>
      </c>
      <c r="R7" s="138"/>
      <c r="S7" s="138"/>
    </row>
    <row r="8" spans="1:19" ht="11.25" customHeight="1" x14ac:dyDescent="0.35">
      <c r="A8" s="89">
        <v>1</v>
      </c>
      <c r="B8" s="31"/>
      <c r="C8" s="76"/>
      <c r="D8" s="76"/>
      <c r="E8" s="32"/>
      <c r="F8" s="35" t="str">
        <f>IF(OR(E8="",E8&lt;0),"",E8)</f>
        <v/>
      </c>
      <c r="G8" s="36"/>
      <c r="H8" s="37"/>
      <c r="I8" s="35" t="str">
        <f>IF(OR(H8="",H8&lt;0),"",E8*(H8/100))</f>
        <v/>
      </c>
      <c r="J8" s="90" t="str">
        <f>IF(OR(I8="",I8&lt;0),"",I8)</f>
        <v/>
      </c>
      <c r="K8" s="35" t="str">
        <f t="shared" ref="K8:K42" si="0">IF(OR(H8="",H8&lt;0),"",E8-I8)</f>
        <v/>
      </c>
      <c r="L8" s="90" t="str">
        <f>K8</f>
        <v/>
      </c>
      <c r="M8" s="38"/>
      <c r="N8" s="38"/>
      <c r="O8" s="32"/>
      <c r="P8" s="32"/>
      <c r="Q8" s="97"/>
      <c r="R8" s="125"/>
      <c r="S8" s="125"/>
    </row>
    <row r="9" spans="1:19" s="23" customFormat="1" ht="11.25" customHeight="1" x14ac:dyDescent="0.35">
      <c r="A9" s="89">
        <v>2</v>
      </c>
      <c r="B9" s="31"/>
      <c r="C9" s="76"/>
      <c r="D9" s="76"/>
      <c r="E9" s="32"/>
      <c r="F9" s="35" t="str">
        <f>IF(OR(E9="",E9&lt;0),"",E9+F8)</f>
        <v/>
      </c>
      <c r="G9" s="36"/>
      <c r="H9" s="37"/>
      <c r="I9" s="35" t="str">
        <f t="shared" ref="I9:I42" si="1">IF(OR(H9="",H9&lt;0),"",E9*(H9/100))</f>
        <v/>
      </c>
      <c r="J9" s="90" t="str">
        <f>IF(OR(H9="",H9&lt;0),"",I9+J8)</f>
        <v/>
      </c>
      <c r="K9" s="35" t="str">
        <f t="shared" si="0"/>
        <v/>
      </c>
      <c r="L9" s="90" t="str">
        <f>IF(K9="","",L8+K9)</f>
        <v/>
      </c>
      <c r="M9" s="38"/>
      <c r="N9" s="38"/>
      <c r="O9" s="32"/>
      <c r="P9" s="32"/>
      <c r="Q9" s="97"/>
      <c r="R9" s="125"/>
      <c r="S9" s="125"/>
    </row>
    <row r="10" spans="1:19" ht="11.25" customHeight="1" x14ac:dyDescent="0.35">
      <c r="A10" s="89">
        <v>3</v>
      </c>
      <c r="B10" s="31"/>
      <c r="C10" s="76"/>
      <c r="D10" s="76"/>
      <c r="E10" s="32"/>
      <c r="F10" s="35" t="str">
        <f t="shared" ref="F10:F42" si="2">IF(OR(E10="",E10&lt;0),"",E10+F9)</f>
        <v/>
      </c>
      <c r="G10" s="36"/>
      <c r="H10" s="37"/>
      <c r="I10" s="35" t="str">
        <f t="shared" si="1"/>
        <v/>
      </c>
      <c r="J10" s="90" t="str">
        <f t="shared" ref="J10:J42" si="3">IF(OR(H10="",H10&lt;0),"",I10+J9)</f>
        <v/>
      </c>
      <c r="K10" s="35" t="str">
        <f t="shared" si="0"/>
        <v/>
      </c>
      <c r="L10" s="90" t="str">
        <f t="shared" ref="L10:L42" si="4">IF(K10="","",L9+K10)</f>
        <v/>
      </c>
      <c r="M10" s="38"/>
      <c r="N10" s="38"/>
      <c r="O10" s="32"/>
      <c r="P10" s="32"/>
      <c r="Q10" s="97"/>
      <c r="R10" s="125"/>
      <c r="S10" s="125"/>
    </row>
    <row r="11" spans="1:19" s="23" customFormat="1" ht="11.25" customHeight="1" x14ac:dyDescent="0.35">
      <c r="A11" s="89">
        <v>4</v>
      </c>
      <c r="B11" s="31"/>
      <c r="C11" s="76"/>
      <c r="D11" s="76"/>
      <c r="E11" s="32"/>
      <c r="F11" s="35" t="str">
        <f t="shared" si="2"/>
        <v/>
      </c>
      <c r="G11" s="36"/>
      <c r="H11" s="37"/>
      <c r="I11" s="35" t="str">
        <f t="shared" si="1"/>
        <v/>
      </c>
      <c r="J11" s="90" t="str">
        <f t="shared" si="3"/>
        <v/>
      </c>
      <c r="K11" s="35" t="str">
        <f t="shared" si="0"/>
        <v/>
      </c>
      <c r="L11" s="90" t="str">
        <f t="shared" si="4"/>
        <v/>
      </c>
      <c r="M11" s="38"/>
      <c r="N11" s="38"/>
      <c r="O11" s="32"/>
      <c r="P11" s="32"/>
      <c r="Q11" s="97"/>
      <c r="R11" s="125"/>
      <c r="S11" s="125"/>
    </row>
    <row r="12" spans="1:19" ht="11.25" customHeight="1" x14ac:dyDescent="0.35">
      <c r="A12" s="89">
        <v>5</v>
      </c>
      <c r="B12" s="31"/>
      <c r="C12" s="76"/>
      <c r="D12" s="76"/>
      <c r="E12" s="32"/>
      <c r="F12" s="35" t="str">
        <f t="shared" si="2"/>
        <v/>
      </c>
      <c r="G12" s="36"/>
      <c r="H12" s="37"/>
      <c r="I12" s="35" t="str">
        <f t="shared" si="1"/>
        <v/>
      </c>
      <c r="J12" s="90" t="str">
        <f t="shared" si="3"/>
        <v/>
      </c>
      <c r="K12" s="35" t="str">
        <f t="shared" si="0"/>
        <v/>
      </c>
      <c r="L12" s="90" t="str">
        <f t="shared" si="4"/>
        <v/>
      </c>
      <c r="M12" s="38"/>
      <c r="N12" s="38"/>
      <c r="O12" s="32"/>
      <c r="P12" s="32"/>
      <c r="Q12" s="97"/>
      <c r="R12" s="125"/>
      <c r="S12" s="125"/>
    </row>
    <row r="13" spans="1:19" s="23" customFormat="1" ht="11.25" customHeight="1" x14ac:dyDescent="0.35">
      <c r="A13" s="89">
        <v>6</v>
      </c>
      <c r="B13" s="31"/>
      <c r="C13" s="76"/>
      <c r="D13" s="76"/>
      <c r="E13" s="32"/>
      <c r="F13" s="35" t="str">
        <f t="shared" si="2"/>
        <v/>
      </c>
      <c r="G13" s="36"/>
      <c r="H13" s="37"/>
      <c r="I13" s="35" t="str">
        <f t="shared" si="1"/>
        <v/>
      </c>
      <c r="J13" s="90" t="str">
        <f t="shared" si="3"/>
        <v/>
      </c>
      <c r="K13" s="35" t="str">
        <f t="shared" si="0"/>
        <v/>
      </c>
      <c r="L13" s="90" t="str">
        <f t="shared" si="4"/>
        <v/>
      </c>
      <c r="M13" s="38"/>
      <c r="N13" s="38"/>
      <c r="O13" s="32"/>
      <c r="P13" s="32"/>
      <c r="Q13" s="97"/>
      <c r="R13" s="125"/>
      <c r="S13" s="125"/>
    </row>
    <row r="14" spans="1:19" ht="11.25" customHeight="1" x14ac:dyDescent="0.35">
      <c r="A14" s="89">
        <v>7</v>
      </c>
      <c r="B14" s="31"/>
      <c r="C14" s="76"/>
      <c r="D14" s="76"/>
      <c r="E14" s="32"/>
      <c r="F14" s="35" t="str">
        <f t="shared" si="2"/>
        <v/>
      </c>
      <c r="G14" s="36"/>
      <c r="H14" s="37"/>
      <c r="I14" s="35" t="str">
        <f t="shared" si="1"/>
        <v/>
      </c>
      <c r="J14" s="90" t="str">
        <f t="shared" si="3"/>
        <v/>
      </c>
      <c r="K14" s="39" t="str">
        <f t="shared" si="0"/>
        <v/>
      </c>
      <c r="L14" s="90" t="str">
        <f t="shared" si="4"/>
        <v/>
      </c>
      <c r="M14" s="38"/>
      <c r="N14" s="38"/>
      <c r="O14" s="32"/>
      <c r="P14" s="32"/>
      <c r="Q14" s="97"/>
      <c r="R14" s="125"/>
      <c r="S14" s="125"/>
    </row>
    <row r="15" spans="1:19" s="23" customFormat="1" ht="11.25" customHeight="1" x14ac:dyDescent="0.35">
      <c r="A15" s="89">
        <v>8</v>
      </c>
      <c r="B15" s="31"/>
      <c r="C15" s="76"/>
      <c r="D15" s="76"/>
      <c r="E15" s="32"/>
      <c r="F15" s="35" t="str">
        <f t="shared" si="2"/>
        <v/>
      </c>
      <c r="G15" s="36"/>
      <c r="H15" s="37"/>
      <c r="I15" s="35" t="str">
        <f t="shared" si="1"/>
        <v/>
      </c>
      <c r="J15" s="91" t="str">
        <f t="shared" si="3"/>
        <v/>
      </c>
      <c r="K15" s="40" t="str">
        <f t="shared" si="0"/>
        <v/>
      </c>
      <c r="L15" s="92" t="str">
        <f t="shared" si="4"/>
        <v/>
      </c>
      <c r="M15" s="38"/>
      <c r="N15" s="38"/>
      <c r="O15" s="32"/>
      <c r="P15" s="32"/>
      <c r="Q15" s="97"/>
      <c r="R15" s="125"/>
      <c r="S15" s="125"/>
    </row>
    <row r="16" spans="1:19" ht="11.25" customHeight="1" x14ac:dyDescent="0.35">
      <c r="A16" s="89">
        <v>9</v>
      </c>
      <c r="B16" s="31"/>
      <c r="C16" s="76"/>
      <c r="D16" s="76"/>
      <c r="E16" s="32"/>
      <c r="F16" s="35" t="str">
        <f t="shared" si="2"/>
        <v/>
      </c>
      <c r="G16" s="36"/>
      <c r="H16" s="37"/>
      <c r="I16" s="35" t="str">
        <f t="shared" si="1"/>
        <v/>
      </c>
      <c r="J16" s="90" t="str">
        <f t="shared" si="3"/>
        <v/>
      </c>
      <c r="K16" s="41" t="str">
        <f t="shared" si="0"/>
        <v/>
      </c>
      <c r="L16" s="90" t="str">
        <f t="shared" si="4"/>
        <v/>
      </c>
      <c r="M16" s="38"/>
      <c r="N16" s="38"/>
      <c r="O16" s="32"/>
      <c r="P16" s="32"/>
      <c r="Q16" s="97"/>
      <c r="R16" s="125"/>
      <c r="S16" s="125"/>
    </row>
    <row r="17" spans="1:19" s="23" customFormat="1" ht="11.25" customHeight="1" x14ac:dyDescent="0.35">
      <c r="A17" s="89">
        <v>10</v>
      </c>
      <c r="B17" s="31"/>
      <c r="C17" s="76"/>
      <c r="D17" s="76"/>
      <c r="E17" s="32"/>
      <c r="F17" s="35" t="str">
        <f t="shared" si="2"/>
        <v/>
      </c>
      <c r="G17" s="36"/>
      <c r="H17" s="37"/>
      <c r="I17" s="35" t="str">
        <f t="shared" si="1"/>
        <v/>
      </c>
      <c r="J17" s="90" t="str">
        <f t="shared" si="3"/>
        <v/>
      </c>
      <c r="K17" s="35" t="str">
        <f t="shared" si="0"/>
        <v/>
      </c>
      <c r="L17" s="90" t="str">
        <f t="shared" si="4"/>
        <v/>
      </c>
      <c r="M17" s="38"/>
      <c r="N17" s="38"/>
      <c r="O17" s="32"/>
      <c r="P17" s="32"/>
      <c r="Q17" s="97"/>
      <c r="R17" s="125"/>
      <c r="S17" s="125"/>
    </row>
    <row r="18" spans="1:19" ht="11.25" customHeight="1" x14ac:dyDescent="0.35">
      <c r="A18" s="89">
        <v>11</v>
      </c>
      <c r="B18" s="31"/>
      <c r="C18" s="76"/>
      <c r="D18" s="76"/>
      <c r="E18" s="32"/>
      <c r="F18" s="35" t="str">
        <f t="shared" si="2"/>
        <v/>
      </c>
      <c r="G18" s="36"/>
      <c r="H18" s="37"/>
      <c r="I18" s="35" t="str">
        <f t="shared" si="1"/>
        <v/>
      </c>
      <c r="J18" s="90" t="str">
        <f t="shared" si="3"/>
        <v/>
      </c>
      <c r="K18" s="35" t="str">
        <f t="shared" si="0"/>
        <v/>
      </c>
      <c r="L18" s="90" t="str">
        <f t="shared" si="4"/>
        <v/>
      </c>
      <c r="M18" s="38"/>
      <c r="N18" s="38"/>
      <c r="O18" s="32"/>
      <c r="P18" s="32"/>
      <c r="Q18" s="97"/>
      <c r="R18" s="125"/>
      <c r="S18" s="125"/>
    </row>
    <row r="19" spans="1:19" s="23" customFormat="1" ht="11.25" customHeight="1" x14ac:dyDescent="0.35">
      <c r="A19" s="89">
        <v>12</v>
      </c>
      <c r="B19" s="31"/>
      <c r="C19" s="76"/>
      <c r="D19" s="76"/>
      <c r="E19" s="32"/>
      <c r="F19" s="35" t="str">
        <f t="shared" si="2"/>
        <v/>
      </c>
      <c r="G19" s="36"/>
      <c r="H19" s="37"/>
      <c r="I19" s="35" t="str">
        <f t="shared" si="1"/>
        <v/>
      </c>
      <c r="J19" s="90" t="str">
        <f t="shared" si="3"/>
        <v/>
      </c>
      <c r="K19" s="35" t="str">
        <f t="shared" si="0"/>
        <v/>
      </c>
      <c r="L19" s="90" t="str">
        <f t="shared" si="4"/>
        <v/>
      </c>
      <c r="M19" s="38"/>
      <c r="N19" s="38"/>
      <c r="O19" s="32"/>
      <c r="P19" s="32"/>
      <c r="Q19" s="97"/>
      <c r="R19" s="125"/>
      <c r="S19" s="125"/>
    </row>
    <row r="20" spans="1:19" ht="11.25" customHeight="1" x14ac:dyDescent="0.35">
      <c r="A20" s="89">
        <v>13</v>
      </c>
      <c r="B20" s="31"/>
      <c r="C20" s="76"/>
      <c r="D20" s="76"/>
      <c r="E20" s="32"/>
      <c r="F20" s="35" t="str">
        <f t="shared" si="2"/>
        <v/>
      </c>
      <c r="G20" s="36"/>
      <c r="H20" s="37"/>
      <c r="I20" s="35" t="str">
        <f t="shared" si="1"/>
        <v/>
      </c>
      <c r="J20" s="90" t="str">
        <f t="shared" si="3"/>
        <v/>
      </c>
      <c r="K20" s="35" t="str">
        <f t="shared" si="0"/>
        <v/>
      </c>
      <c r="L20" s="90" t="str">
        <f t="shared" si="4"/>
        <v/>
      </c>
      <c r="M20" s="38"/>
      <c r="N20" s="38"/>
      <c r="O20" s="32"/>
      <c r="P20" s="32"/>
      <c r="Q20" s="97"/>
      <c r="R20" s="125"/>
      <c r="S20" s="125"/>
    </row>
    <row r="21" spans="1:19" s="23" customFormat="1" ht="11.25" customHeight="1" x14ac:dyDescent="0.35">
      <c r="A21" s="89">
        <v>14</v>
      </c>
      <c r="B21" s="31"/>
      <c r="C21" s="76"/>
      <c r="D21" s="76"/>
      <c r="E21" s="32"/>
      <c r="F21" s="35" t="str">
        <f t="shared" si="2"/>
        <v/>
      </c>
      <c r="G21" s="36"/>
      <c r="H21" s="37"/>
      <c r="I21" s="35" t="str">
        <f t="shared" si="1"/>
        <v/>
      </c>
      <c r="J21" s="90" t="str">
        <f t="shared" si="3"/>
        <v/>
      </c>
      <c r="K21" s="35" t="str">
        <f t="shared" si="0"/>
        <v/>
      </c>
      <c r="L21" s="90" t="str">
        <f t="shared" si="4"/>
        <v/>
      </c>
      <c r="M21" s="38"/>
      <c r="N21" s="38"/>
      <c r="O21" s="32"/>
      <c r="P21" s="32"/>
      <c r="Q21" s="97"/>
      <c r="R21" s="125"/>
      <c r="S21" s="125"/>
    </row>
    <row r="22" spans="1:19" ht="11.25" customHeight="1" x14ac:dyDescent="0.35">
      <c r="A22" s="89">
        <v>15</v>
      </c>
      <c r="B22" s="31"/>
      <c r="C22" s="76"/>
      <c r="D22" s="76"/>
      <c r="E22" s="32"/>
      <c r="F22" s="35" t="str">
        <f t="shared" si="2"/>
        <v/>
      </c>
      <c r="G22" s="36"/>
      <c r="H22" s="37"/>
      <c r="I22" s="35" t="str">
        <f t="shared" si="1"/>
        <v/>
      </c>
      <c r="J22" s="90" t="str">
        <f t="shared" si="3"/>
        <v/>
      </c>
      <c r="K22" s="35" t="str">
        <f t="shared" si="0"/>
        <v/>
      </c>
      <c r="L22" s="90" t="str">
        <f t="shared" si="4"/>
        <v/>
      </c>
      <c r="M22" s="38"/>
      <c r="N22" s="38"/>
      <c r="O22" s="32"/>
      <c r="P22" s="32"/>
      <c r="Q22" s="97"/>
      <c r="R22" s="125"/>
      <c r="S22" s="125"/>
    </row>
    <row r="23" spans="1:19" s="23" customFormat="1" ht="11.25" customHeight="1" x14ac:dyDescent="0.35">
      <c r="A23" s="89">
        <v>16</v>
      </c>
      <c r="B23" s="31"/>
      <c r="C23" s="76"/>
      <c r="D23" s="76"/>
      <c r="E23" s="32"/>
      <c r="F23" s="35" t="str">
        <f t="shared" si="2"/>
        <v/>
      </c>
      <c r="G23" s="36"/>
      <c r="H23" s="37"/>
      <c r="I23" s="35" t="str">
        <f t="shared" si="1"/>
        <v/>
      </c>
      <c r="J23" s="90" t="str">
        <f t="shared" si="3"/>
        <v/>
      </c>
      <c r="K23" s="35" t="str">
        <f t="shared" si="0"/>
        <v/>
      </c>
      <c r="L23" s="90" t="str">
        <f t="shared" si="4"/>
        <v/>
      </c>
      <c r="M23" s="38"/>
      <c r="N23" s="38"/>
      <c r="O23" s="32"/>
      <c r="P23" s="32"/>
      <c r="Q23" s="97"/>
      <c r="R23" s="125"/>
      <c r="S23" s="125"/>
    </row>
    <row r="24" spans="1:19" ht="11.25" customHeight="1" x14ac:dyDescent="0.35">
      <c r="A24" s="89">
        <v>17</v>
      </c>
      <c r="B24" s="31"/>
      <c r="C24" s="76"/>
      <c r="D24" s="76"/>
      <c r="E24" s="32"/>
      <c r="F24" s="35" t="str">
        <f t="shared" si="2"/>
        <v/>
      </c>
      <c r="G24" s="36"/>
      <c r="H24" s="37"/>
      <c r="I24" s="35" t="str">
        <f t="shared" si="1"/>
        <v/>
      </c>
      <c r="J24" s="90" t="str">
        <f t="shared" si="3"/>
        <v/>
      </c>
      <c r="K24" s="35" t="str">
        <f t="shared" si="0"/>
        <v/>
      </c>
      <c r="L24" s="90" t="str">
        <f t="shared" si="4"/>
        <v/>
      </c>
      <c r="M24" s="38"/>
      <c r="N24" s="38"/>
      <c r="O24" s="32"/>
      <c r="P24" s="32"/>
      <c r="Q24" s="97"/>
      <c r="R24" s="125"/>
      <c r="S24" s="125"/>
    </row>
    <row r="25" spans="1:19" s="23" customFormat="1" ht="11.25" customHeight="1" x14ac:dyDescent="0.35">
      <c r="A25" s="89">
        <v>18</v>
      </c>
      <c r="B25" s="31"/>
      <c r="C25" s="76"/>
      <c r="D25" s="76"/>
      <c r="E25" s="32"/>
      <c r="F25" s="35" t="str">
        <f t="shared" si="2"/>
        <v/>
      </c>
      <c r="G25" s="36"/>
      <c r="H25" s="37"/>
      <c r="I25" s="35" t="str">
        <f t="shared" si="1"/>
        <v/>
      </c>
      <c r="J25" s="90" t="str">
        <f t="shared" si="3"/>
        <v/>
      </c>
      <c r="K25" s="35" t="str">
        <f t="shared" si="0"/>
        <v/>
      </c>
      <c r="L25" s="90" t="str">
        <f t="shared" si="4"/>
        <v/>
      </c>
      <c r="M25" s="38"/>
      <c r="N25" s="38"/>
      <c r="O25" s="32"/>
      <c r="P25" s="32"/>
      <c r="Q25" s="97"/>
      <c r="R25" s="125"/>
      <c r="S25" s="125"/>
    </row>
    <row r="26" spans="1:19" ht="11.25" customHeight="1" x14ac:dyDescent="0.35">
      <c r="A26" s="89">
        <v>19</v>
      </c>
      <c r="B26" s="31"/>
      <c r="C26" s="76"/>
      <c r="D26" s="76"/>
      <c r="E26" s="32"/>
      <c r="F26" s="35" t="str">
        <f t="shared" si="2"/>
        <v/>
      </c>
      <c r="G26" s="36"/>
      <c r="H26" s="37"/>
      <c r="I26" s="35" t="str">
        <f t="shared" si="1"/>
        <v/>
      </c>
      <c r="J26" s="90" t="str">
        <f t="shared" si="3"/>
        <v/>
      </c>
      <c r="K26" s="35" t="str">
        <f t="shared" si="0"/>
        <v/>
      </c>
      <c r="L26" s="90" t="str">
        <f t="shared" si="4"/>
        <v/>
      </c>
      <c r="M26" s="38"/>
      <c r="N26" s="38"/>
      <c r="O26" s="32"/>
      <c r="P26" s="32"/>
      <c r="Q26" s="97"/>
      <c r="R26" s="125"/>
      <c r="S26" s="125"/>
    </row>
    <row r="27" spans="1:19" s="23" customFormat="1" ht="11.25" customHeight="1" x14ac:dyDescent="0.35">
      <c r="A27" s="89">
        <v>20</v>
      </c>
      <c r="B27" s="31"/>
      <c r="C27" s="76"/>
      <c r="D27" s="76"/>
      <c r="E27" s="32"/>
      <c r="F27" s="35" t="str">
        <f t="shared" si="2"/>
        <v/>
      </c>
      <c r="G27" s="36"/>
      <c r="H27" s="37"/>
      <c r="I27" s="35" t="str">
        <f t="shared" si="1"/>
        <v/>
      </c>
      <c r="J27" s="90" t="str">
        <f t="shared" si="3"/>
        <v/>
      </c>
      <c r="K27" s="35" t="str">
        <f t="shared" si="0"/>
        <v/>
      </c>
      <c r="L27" s="90" t="str">
        <f t="shared" si="4"/>
        <v/>
      </c>
      <c r="M27" s="38"/>
      <c r="N27" s="38"/>
      <c r="O27" s="32"/>
      <c r="P27" s="32"/>
      <c r="Q27" s="97"/>
      <c r="R27" s="125"/>
      <c r="S27" s="125"/>
    </row>
    <row r="28" spans="1:19" ht="11.25" customHeight="1" x14ac:dyDescent="0.35">
      <c r="A28" s="89">
        <v>21</v>
      </c>
      <c r="B28" s="31"/>
      <c r="C28" s="76"/>
      <c r="D28" s="76"/>
      <c r="E28" s="32"/>
      <c r="F28" s="35" t="str">
        <f t="shared" si="2"/>
        <v/>
      </c>
      <c r="G28" s="36"/>
      <c r="H28" s="37"/>
      <c r="I28" s="35" t="str">
        <f t="shared" si="1"/>
        <v/>
      </c>
      <c r="J28" s="90" t="str">
        <f t="shared" si="3"/>
        <v/>
      </c>
      <c r="K28" s="35" t="str">
        <f t="shared" si="0"/>
        <v/>
      </c>
      <c r="L28" s="90" t="str">
        <f t="shared" si="4"/>
        <v/>
      </c>
      <c r="M28" s="38"/>
      <c r="N28" s="38"/>
      <c r="O28" s="32"/>
      <c r="P28" s="32"/>
      <c r="Q28" s="97"/>
      <c r="R28" s="125"/>
      <c r="S28" s="125"/>
    </row>
    <row r="29" spans="1:19" s="23" customFormat="1" ht="11.25" customHeight="1" x14ac:dyDescent="0.35">
      <c r="A29" s="89">
        <v>22</v>
      </c>
      <c r="B29" s="31"/>
      <c r="C29" s="76"/>
      <c r="D29" s="76"/>
      <c r="E29" s="32"/>
      <c r="F29" s="35" t="str">
        <f t="shared" si="2"/>
        <v/>
      </c>
      <c r="G29" s="36"/>
      <c r="H29" s="37"/>
      <c r="I29" s="35" t="str">
        <f t="shared" si="1"/>
        <v/>
      </c>
      <c r="J29" s="90" t="str">
        <f t="shared" si="3"/>
        <v/>
      </c>
      <c r="K29" s="35" t="str">
        <f t="shared" si="0"/>
        <v/>
      </c>
      <c r="L29" s="90" t="str">
        <f t="shared" si="4"/>
        <v/>
      </c>
      <c r="M29" s="38"/>
      <c r="N29" s="38"/>
      <c r="O29" s="32"/>
      <c r="P29" s="32"/>
      <c r="Q29" s="97"/>
      <c r="R29" s="125"/>
      <c r="S29" s="125"/>
    </row>
    <row r="30" spans="1:19" ht="11.25" customHeight="1" x14ac:dyDescent="0.35">
      <c r="A30" s="89">
        <v>23</v>
      </c>
      <c r="B30" s="31"/>
      <c r="C30" s="76"/>
      <c r="D30" s="76"/>
      <c r="E30" s="32"/>
      <c r="F30" s="35" t="str">
        <f t="shared" si="2"/>
        <v/>
      </c>
      <c r="G30" s="36"/>
      <c r="H30" s="37"/>
      <c r="I30" s="35" t="str">
        <f t="shared" si="1"/>
        <v/>
      </c>
      <c r="J30" s="90" t="str">
        <f t="shared" si="3"/>
        <v/>
      </c>
      <c r="K30" s="35" t="str">
        <f t="shared" si="0"/>
        <v/>
      </c>
      <c r="L30" s="90" t="str">
        <f t="shared" si="4"/>
        <v/>
      </c>
      <c r="M30" s="38"/>
      <c r="N30" s="38"/>
      <c r="O30" s="32"/>
      <c r="P30" s="32"/>
      <c r="Q30" s="97"/>
      <c r="R30" s="125"/>
      <c r="S30" s="125"/>
    </row>
    <row r="31" spans="1:19" s="23" customFormat="1" ht="11.25" customHeight="1" x14ac:dyDescent="0.35">
      <c r="A31" s="89">
        <v>24</v>
      </c>
      <c r="B31" s="31"/>
      <c r="C31" s="76"/>
      <c r="D31" s="76"/>
      <c r="E31" s="32"/>
      <c r="F31" s="35" t="str">
        <f t="shared" si="2"/>
        <v/>
      </c>
      <c r="G31" s="36"/>
      <c r="H31" s="37"/>
      <c r="I31" s="35" t="str">
        <f t="shared" si="1"/>
        <v/>
      </c>
      <c r="J31" s="90" t="str">
        <f t="shared" si="3"/>
        <v/>
      </c>
      <c r="K31" s="35" t="str">
        <f t="shared" si="0"/>
        <v/>
      </c>
      <c r="L31" s="90" t="str">
        <f t="shared" si="4"/>
        <v/>
      </c>
      <c r="M31" s="38"/>
      <c r="N31" s="38"/>
      <c r="O31" s="32"/>
      <c r="P31" s="32"/>
      <c r="Q31" s="97"/>
      <c r="R31" s="125"/>
      <c r="S31" s="125"/>
    </row>
    <row r="32" spans="1:19" ht="11.25" customHeight="1" x14ac:dyDescent="0.35">
      <c r="A32" s="89">
        <v>25</v>
      </c>
      <c r="B32" s="31"/>
      <c r="C32" s="76"/>
      <c r="D32" s="76"/>
      <c r="E32" s="32"/>
      <c r="F32" s="35" t="str">
        <f t="shared" si="2"/>
        <v/>
      </c>
      <c r="G32" s="36"/>
      <c r="H32" s="37"/>
      <c r="I32" s="35" t="str">
        <f t="shared" si="1"/>
        <v/>
      </c>
      <c r="J32" s="90" t="str">
        <f t="shared" si="3"/>
        <v/>
      </c>
      <c r="K32" s="35" t="str">
        <f t="shared" si="0"/>
        <v/>
      </c>
      <c r="L32" s="90" t="str">
        <f t="shared" si="4"/>
        <v/>
      </c>
      <c r="M32" s="38"/>
      <c r="N32" s="38"/>
      <c r="O32" s="32"/>
      <c r="P32" s="32"/>
      <c r="Q32" s="97"/>
      <c r="R32" s="125"/>
      <c r="S32" s="125"/>
    </row>
    <row r="33" spans="1:19" s="23" customFormat="1" ht="11.25" customHeight="1" x14ac:dyDescent="0.35">
      <c r="A33" s="89">
        <v>26</v>
      </c>
      <c r="B33" s="31"/>
      <c r="C33" s="76"/>
      <c r="D33" s="76"/>
      <c r="E33" s="32"/>
      <c r="F33" s="35" t="str">
        <f t="shared" si="2"/>
        <v/>
      </c>
      <c r="G33" s="36"/>
      <c r="H33" s="37"/>
      <c r="I33" s="35" t="str">
        <f t="shared" si="1"/>
        <v/>
      </c>
      <c r="J33" s="90" t="str">
        <f t="shared" si="3"/>
        <v/>
      </c>
      <c r="K33" s="35" t="str">
        <f t="shared" si="0"/>
        <v/>
      </c>
      <c r="L33" s="90" t="str">
        <f t="shared" si="4"/>
        <v/>
      </c>
      <c r="M33" s="38"/>
      <c r="N33" s="38"/>
      <c r="O33" s="32"/>
      <c r="P33" s="32"/>
      <c r="Q33" s="97"/>
      <c r="R33" s="125"/>
      <c r="S33" s="125"/>
    </row>
    <row r="34" spans="1:19" ht="11.25" customHeight="1" x14ac:dyDescent="0.35">
      <c r="A34" s="89">
        <v>27</v>
      </c>
      <c r="B34" s="31"/>
      <c r="C34" s="76"/>
      <c r="D34" s="76"/>
      <c r="E34" s="32"/>
      <c r="F34" s="35" t="str">
        <f t="shared" si="2"/>
        <v/>
      </c>
      <c r="G34" s="36"/>
      <c r="H34" s="37"/>
      <c r="I34" s="35" t="str">
        <f t="shared" si="1"/>
        <v/>
      </c>
      <c r="J34" s="90" t="str">
        <f t="shared" si="3"/>
        <v/>
      </c>
      <c r="K34" s="35" t="str">
        <f t="shared" si="0"/>
        <v/>
      </c>
      <c r="L34" s="90" t="str">
        <f t="shared" si="4"/>
        <v/>
      </c>
      <c r="M34" s="38"/>
      <c r="N34" s="38"/>
      <c r="O34" s="32"/>
      <c r="P34" s="32"/>
      <c r="Q34" s="97"/>
      <c r="R34" s="125"/>
      <c r="S34" s="125"/>
    </row>
    <row r="35" spans="1:19" s="23" customFormat="1" ht="11.25" customHeight="1" x14ac:dyDescent="0.35">
      <c r="A35" s="89">
        <v>28</v>
      </c>
      <c r="B35" s="31"/>
      <c r="C35" s="76"/>
      <c r="D35" s="76"/>
      <c r="E35" s="32"/>
      <c r="F35" s="35" t="str">
        <f t="shared" si="2"/>
        <v/>
      </c>
      <c r="G35" s="36"/>
      <c r="H35" s="37"/>
      <c r="I35" s="35" t="str">
        <f t="shared" si="1"/>
        <v/>
      </c>
      <c r="J35" s="90" t="str">
        <f t="shared" si="3"/>
        <v/>
      </c>
      <c r="K35" s="35" t="str">
        <f t="shared" si="0"/>
        <v/>
      </c>
      <c r="L35" s="90" t="str">
        <f t="shared" si="4"/>
        <v/>
      </c>
      <c r="M35" s="38"/>
      <c r="N35" s="38"/>
      <c r="O35" s="32"/>
      <c r="P35" s="32"/>
      <c r="Q35" s="97"/>
      <c r="R35" s="125"/>
      <c r="S35" s="125"/>
    </row>
    <row r="36" spans="1:19" ht="11.25" customHeight="1" x14ac:dyDescent="0.35">
      <c r="A36" s="89">
        <v>29</v>
      </c>
      <c r="B36" s="31"/>
      <c r="C36" s="76"/>
      <c r="D36" s="76"/>
      <c r="E36" s="32"/>
      <c r="F36" s="35" t="str">
        <f t="shared" si="2"/>
        <v/>
      </c>
      <c r="G36" s="36"/>
      <c r="H36" s="37"/>
      <c r="I36" s="35" t="str">
        <f t="shared" si="1"/>
        <v/>
      </c>
      <c r="J36" s="90" t="str">
        <f t="shared" si="3"/>
        <v/>
      </c>
      <c r="K36" s="35" t="str">
        <f t="shared" si="0"/>
        <v/>
      </c>
      <c r="L36" s="90" t="str">
        <f t="shared" si="4"/>
        <v/>
      </c>
      <c r="M36" s="38"/>
      <c r="N36" s="38"/>
      <c r="O36" s="32"/>
      <c r="P36" s="32"/>
      <c r="Q36" s="97"/>
      <c r="R36" s="125"/>
      <c r="S36" s="125"/>
    </row>
    <row r="37" spans="1:19" s="23" customFormat="1" ht="11.25" customHeight="1" x14ac:dyDescent="0.35">
      <c r="A37" s="89">
        <v>30</v>
      </c>
      <c r="B37" s="31"/>
      <c r="C37" s="76"/>
      <c r="D37" s="76"/>
      <c r="E37" s="32"/>
      <c r="F37" s="35" t="str">
        <f t="shared" si="2"/>
        <v/>
      </c>
      <c r="G37" s="36"/>
      <c r="H37" s="37"/>
      <c r="I37" s="35" t="str">
        <f t="shared" si="1"/>
        <v/>
      </c>
      <c r="J37" s="90" t="str">
        <f t="shared" si="3"/>
        <v/>
      </c>
      <c r="K37" s="35" t="str">
        <f t="shared" si="0"/>
        <v/>
      </c>
      <c r="L37" s="90" t="str">
        <f t="shared" si="4"/>
        <v/>
      </c>
      <c r="M37" s="38"/>
      <c r="N37" s="38"/>
      <c r="O37" s="32"/>
      <c r="P37" s="32"/>
      <c r="Q37" s="97"/>
      <c r="R37" s="125"/>
      <c r="S37" s="125"/>
    </row>
    <row r="38" spans="1:19" ht="11.25" customHeight="1" x14ac:dyDescent="0.35">
      <c r="A38" s="89">
        <v>31</v>
      </c>
      <c r="B38" s="31"/>
      <c r="C38" s="76"/>
      <c r="D38" s="76"/>
      <c r="E38" s="32"/>
      <c r="F38" s="35" t="str">
        <f t="shared" si="2"/>
        <v/>
      </c>
      <c r="G38" s="36"/>
      <c r="H38" s="37"/>
      <c r="I38" s="35" t="str">
        <f t="shared" si="1"/>
        <v/>
      </c>
      <c r="J38" s="90" t="str">
        <f t="shared" si="3"/>
        <v/>
      </c>
      <c r="K38" s="35" t="str">
        <f t="shared" si="0"/>
        <v/>
      </c>
      <c r="L38" s="90" t="str">
        <f t="shared" si="4"/>
        <v/>
      </c>
      <c r="M38" s="38"/>
      <c r="N38" s="38"/>
      <c r="O38" s="32"/>
      <c r="P38" s="32"/>
      <c r="Q38" s="97"/>
      <c r="R38" s="125"/>
      <c r="S38" s="125"/>
    </row>
    <row r="39" spans="1:19" s="23" customFormat="1" ht="11.25" customHeight="1" x14ac:dyDescent="0.35">
      <c r="A39" s="89">
        <v>32</v>
      </c>
      <c r="B39" s="31"/>
      <c r="C39" s="76"/>
      <c r="D39" s="76"/>
      <c r="E39" s="32"/>
      <c r="F39" s="35" t="str">
        <f t="shared" si="2"/>
        <v/>
      </c>
      <c r="G39" s="36"/>
      <c r="H39" s="37"/>
      <c r="I39" s="35" t="str">
        <f t="shared" si="1"/>
        <v/>
      </c>
      <c r="J39" s="90" t="str">
        <f t="shared" si="3"/>
        <v/>
      </c>
      <c r="K39" s="35" t="str">
        <f t="shared" si="0"/>
        <v/>
      </c>
      <c r="L39" s="90" t="str">
        <f t="shared" si="4"/>
        <v/>
      </c>
      <c r="M39" s="38"/>
      <c r="N39" s="38"/>
      <c r="O39" s="32"/>
      <c r="P39" s="32"/>
      <c r="Q39" s="97"/>
      <c r="R39" s="125"/>
      <c r="S39" s="125"/>
    </row>
    <row r="40" spans="1:19" ht="11.25" customHeight="1" x14ac:dyDescent="0.35">
      <c r="A40" s="89">
        <v>33</v>
      </c>
      <c r="B40" s="31"/>
      <c r="C40" s="76"/>
      <c r="D40" s="76"/>
      <c r="E40" s="32"/>
      <c r="F40" s="35" t="str">
        <f t="shared" si="2"/>
        <v/>
      </c>
      <c r="G40" s="36"/>
      <c r="H40" s="37"/>
      <c r="I40" s="35" t="str">
        <f t="shared" si="1"/>
        <v/>
      </c>
      <c r="J40" s="90" t="str">
        <f t="shared" si="3"/>
        <v/>
      </c>
      <c r="K40" s="35" t="str">
        <f t="shared" si="0"/>
        <v/>
      </c>
      <c r="L40" s="90" t="str">
        <f t="shared" si="4"/>
        <v/>
      </c>
      <c r="M40" s="38"/>
      <c r="N40" s="38"/>
      <c r="O40" s="32"/>
      <c r="P40" s="32"/>
      <c r="Q40" s="97"/>
      <c r="R40" s="125"/>
      <c r="S40" s="125"/>
    </row>
    <row r="41" spans="1:19" s="23" customFormat="1" ht="11.25" customHeight="1" x14ac:dyDescent="0.35">
      <c r="A41" s="89">
        <v>34</v>
      </c>
      <c r="B41" s="31"/>
      <c r="C41" s="76"/>
      <c r="D41" s="76"/>
      <c r="E41" s="32"/>
      <c r="F41" s="35" t="str">
        <f t="shared" si="2"/>
        <v/>
      </c>
      <c r="G41" s="36"/>
      <c r="H41" s="37"/>
      <c r="I41" s="35" t="str">
        <f t="shared" si="1"/>
        <v/>
      </c>
      <c r="J41" s="90" t="str">
        <f t="shared" si="3"/>
        <v/>
      </c>
      <c r="K41" s="35" t="str">
        <f t="shared" si="0"/>
        <v/>
      </c>
      <c r="L41" s="90" t="str">
        <f t="shared" si="4"/>
        <v/>
      </c>
      <c r="M41" s="38"/>
      <c r="N41" s="38"/>
      <c r="O41" s="32"/>
      <c r="P41" s="32"/>
      <c r="Q41" s="97"/>
      <c r="R41" s="125"/>
      <c r="S41" s="125"/>
    </row>
    <row r="42" spans="1:19" s="24" customFormat="1" ht="11.25" customHeight="1" x14ac:dyDescent="0.35">
      <c r="A42" s="89">
        <v>35</v>
      </c>
      <c r="B42" s="33"/>
      <c r="C42" s="77"/>
      <c r="D42" s="77"/>
      <c r="E42" s="34"/>
      <c r="F42" s="42" t="str">
        <f t="shared" si="2"/>
        <v/>
      </c>
      <c r="G42" s="43"/>
      <c r="H42" s="44"/>
      <c r="I42" s="42" t="str">
        <f t="shared" si="1"/>
        <v/>
      </c>
      <c r="J42" s="90" t="str">
        <f t="shared" si="3"/>
        <v/>
      </c>
      <c r="K42" s="42" t="str">
        <f t="shared" si="0"/>
        <v/>
      </c>
      <c r="L42" s="93" t="str">
        <f t="shared" si="4"/>
        <v/>
      </c>
      <c r="M42" s="45"/>
      <c r="N42" s="45"/>
      <c r="O42" s="34"/>
      <c r="P42" s="34"/>
      <c r="Q42" s="97"/>
      <c r="R42" s="125"/>
      <c r="S42" s="125"/>
    </row>
    <row r="43" spans="1:19" ht="11.25" customHeight="1" x14ac:dyDescent="0.3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</row>
    <row r="44" spans="1:19" ht="11.25" customHeight="1" x14ac:dyDescent="0.3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</row>
    <row r="45" spans="1:19" ht="11.25" customHeight="1" x14ac:dyDescent="0.3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</row>
    <row r="46" spans="1:19" ht="11.25" customHeight="1" x14ac:dyDescent="0.3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</row>
    <row r="47" spans="1:19" ht="11.25" customHeight="1" x14ac:dyDescent="0.3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</row>
    <row r="48" spans="1:19" ht="11.25" customHeight="1" x14ac:dyDescent="0.3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</row>
    <row r="49" spans="1:11" x14ac:dyDescent="0.3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</row>
    <row r="50" spans="1:11" x14ac:dyDescent="0.3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</row>
    <row r="51" spans="1:11" x14ac:dyDescent="0.3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</row>
    <row r="52" spans="1:11" x14ac:dyDescent="0.3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</row>
    <row r="53" spans="1:11" x14ac:dyDescent="0.3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</row>
    <row r="54" spans="1:11" x14ac:dyDescent="0.3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</row>
    <row r="55" spans="1:11" x14ac:dyDescent="0.3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</row>
    <row r="56" spans="1:11" x14ac:dyDescent="0.3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</row>
    <row r="57" spans="1:11" x14ac:dyDescent="0.3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</row>
    <row r="58" spans="1:11" x14ac:dyDescent="0.3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</row>
    <row r="59" spans="1:11" x14ac:dyDescent="0.3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</row>
    <row r="60" spans="1:11" x14ac:dyDescent="0.3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</row>
    <row r="61" spans="1:11" x14ac:dyDescent="0.3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</row>
    <row r="62" spans="1:11" x14ac:dyDescent="0.3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</row>
    <row r="63" spans="1:11" x14ac:dyDescent="0.3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</row>
    <row r="64" spans="1:11" x14ac:dyDescent="0.3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</row>
    <row r="65" spans="1:11" x14ac:dyDescent="0.3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</row>
    <row r="66" spans="1:11" x14ac:dyDescent="0.3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</row>
    <row r="67" spans="1:11" x14ac:dyDescent="0.3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</row>
    <row r="68" spans="1:11" x14ac:dyDescent="0.3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</row>
    <row r="69" spans="1:11" x14ac:dyDescent="0.3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</row>
    <row r="70" spans="1:11" x14ac:dyDescent="0.3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</row>
    <row r="71" spans="1:11" x14ac:dyDescent="0.3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</row>
    <row r="72" spans="1:11" x14ac:dyDescent="0.3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</row>
    <row r="73" spans="1:11" x14ac:dyDescent="0.3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</row>
    <row r="74" spans="1:11" x14ac:dyDescent="0.3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</row>
    <row r="75" spans="1:11" x14ac:dyDescent="0.3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</row>
    <row r="76" spans="1:11" x14ac:dyDescent="0.3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</row>
    <row r="77" spans="1:11" x14ac:dyDescent="0.3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</row>
    <row r="78" spans="1:11" x14ac:dyDescent="0.3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</row>
    <row r="79" spans="1:11" x14ac:dyDescent="0.3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</row>
    <row r="80" spans="1:11" x14ac:dyDescent="0.3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</row>
    <row r="81" spans="1:11" x14ac:dyDescent="0.3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</row>
    <row r="82" spans="1:11" x14ac:dyDescent="0.3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</row>
    <row r="83" spans="1:11" x14ac:dyDescent="0.3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</row>
    <row r="84" spans="1:11" x14ac:dyDescent="0.3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</row>
    <row r="85" spans="1:11" x14ac:dyDescent="0.3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</row>
    <row r="86" spans="1:11" x14ac:dyDescent="0.3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</row>
    <row r="87" spans="1:11" x14ac:dyDescent="0.3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</row>
    <row r="88" spans="1:11" x14ac:dyDescent="0.3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</row>
    <row r="89" spans="1:11" x14ac:dyDescent="0.3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</row>
    <row r="90" spans="1:11" x14ac:dyDescent="0.3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</row>
    <row r="91" spans="1:11" x14ac:dyDescent="0.3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</row>
    <row r="92" spans="1:11" x14ac:dyDescent="0.3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</row>
    <row r="93" spans="1:11" x14ac:dyDescent="0.3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</row>
    <row r="94" spans="1:11" x14ac:dyDescent="0.3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</row>
    <row r="95" spans="1:11" x14ac:dyDescent="0.3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</row>
    <row r="96" spans="1:11" x14ac:dyDescent="0.3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</row>
    <row r="97" spans="1:11" x14ac:dyDescent="0.3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</row>
    <row r="98" spans="1:11" x14ac:dyDescent="0.3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</row>
    <row r="99" spans="1:11" x14ac:dyDescent="0.3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</row>
    <row r="100" spans="1:11" x14ac:dyDescent="0.3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</row>
    <row r="101" spans="1:11" x14ac:dyDescent="0.3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</row>
    <row r="102" spans="1:11" x14ac:dyDescent="0.3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</row>
    <row r="103" spans="1:11" x14ac:dyDescent="0.3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</row>
    <row r="104" spans="1:11" x14ac:dyDescent="0.3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</row>
    <row r="105" spans="1:11" x14ac:dyDescent="0.3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</row>
    <row r="106" spans="1:11" x14ac:dyDescent="0.3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</row>
    <row r="107" spans="1:11" x14ac:dyDescent="0.3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</row>
    <row r="108" spans="1:11" x14ac:dyDescent="0.3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</row>
    <row r="109" spans="1:11" x14ac:dyDescent="0.3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</row>
    <row r="110" spans="1:11" x14ac:dyDescent="0.3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</row>
    <row r="111" spans="1:11" x14ac:dyDescent="0.3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</row>
    <row r="112" spans="1:11" x14ac:dyDescent="0.3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</row>
    <row r="113" spans="1:11" x14ac:dyDescent="0.3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</row>
    <row r="114" spans="1:11" x14ac:dyDescent="0.3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</row>
    <row r="115" spans="1:11" x14ac:dyDescent="0.3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</row>
  </sheetData>
  <sheetProtection selectLockedCells="1"/>
  <mergeCells count="65">
    <mergeCell ref="C1:E1"/>
    <mergeCell ref="G1:I1"/>
    <mergeCell ref="J1:K1"/>
    <mergeCell ref="P1:Q1"/>
    <mergeCell ref="C2:E2"/>
    <mergeCell ref="G2:I2"/>
    <mergeCell ref="J2:K2"/>
    <mergeCell ref="P2:Q2"/>
    <mergeCell ref="G5:G6"/>
    <mergeCell ref="C3:E3"/>
    <mergeCell ref="G3:I3"/>
    <mergeCell ref="J3:K3"/>
    <mergeCell ref="P3:Q3"/>
    <mergeCell ref="G4:I4"/>
    <mergeCell ref="J4:K4"/>
    <mergeCell ref="P4:Q4"/>
    <mergeCell ref="A5:A6"/>
    <mergeCell ref="B5:B6"/>
    <mergeCell ref="C5:C6"/>
    <mergeCell ref="D5:D6"/>
    <mergeCell ref="E5:F5"/>
    <mergeCell ref="R10:S10"/>
    <mergeCell ref="H5:J5"/>
    <mergeCell ref="K5:L5"/>
    <mergeCell ref="M5:M6"/>
    <mergeCell ref="N5:N6"/>
    <mergeCell ref="O5:O6"/>
    <mergeCell ref="P5:P6"/>
    <mergeCell ref="Q5:Q6"/>
    <mergeCell ref="R5:S6"/>
    <mergeCell ref="R7:S7"/>
    <mergeCell ref="R8:S8"/>
    <mergeCell ref="R9:S9"/>
    <mergeCell ref="R22:S22"/>
    <mergeCell ref="R11:S11"/>
    <mergeCell ref="R12:S12"/>
    <mergeCell ref="R13:S13"/>
    <mergeCell ref="R14:S14"/>
    <mergeCell ref="R15:S15"/>
    <mergeCell ref="R16:S16"/>
    <mergeCell ref="R17:S17"/>
    <mergeCell ref="R18:S18"/>
    <mergeCell ref="R19:S19"/>
    <mergeCell ref="R20:S20"/>
    <mergeCell ref="R21:S21"/>
    <mergeCell ref="R34:S34"/>
    <mergeCell ref="R23:S23"/>
    <mergeCell ref="R24:S24"/>
    <mergeCell ref="R25:S25"/>
    <mergeCell ref="R26:S26"/>
    <mergeCell ref="R27:S27"/>
    <mergeCell ref="R28:S28"/>
    <mergeCell ref="R29:S29"/>
    <mergeCell ref="R30:S30"/>
    <mergeCell ref="R31:S31"/>
    <mergeCell ref="R32:S32"/>
    <mergeCell ref="R33:S33"/>
    <mergeCell ref="R41:S41"/>
    <mergeCell ref="R42:S42"/>
    <mergeCell ref="R35:S35"/>
    <mergeCell ref="R36:S36"/>
    <mergeCell ref="R37:S37"/>
    <mergeCell ref="R38:S38"/>
    <mergeCell ref="R39:S39"/>
    <mergeCell ref="R40:S40"/>
  </mergeCells>
  <conditionalFormatting sqref="F6:F42">
    <cfRule type="expression" dxfId="5" priority="3" stopIfTrue="1">
      <formula>"TEXT"</formula>
    </cfRule>
  </conditionalFormatting>
  <conditionalFormatting sqref="I8:J42">
    <cfRule type="expression" dxfId="4" priority="2" stopIfTrue="1">
      <formula>"TEXT"</formula>
    </cfRule>
  </conditionalFormatting>
  <conditionalFormatting sqref="A7:S42">
    <cfRule type="expression" dxfId="3" priority="1">
      <formula>MOD(ROW(),2)=0</formula>
    </cfRule>
  </conditionalFormatting>
  <dataValidations count="1">
    <dataValidation type="whole" allowBlank="1" showErrorMessage="1" errorTitle="Incorrect data entry." error="You Have Entered An Incorrect Value! If percentage is &quot;0&quot; then enter a &quot;0&quot;." sqref="H8:H42" xr:uid="{00000000-0002-0000-0400-000000000000}">
      <formula1>0</formula1>
      <formula2>100</formula2>
    </dataValidation>
  </dataValidations>
  <pageMargins left="0.7" right="0.7" top="0.75" bottom="0.75" header="0.3" footer="0.3"/>
  <pageSetup orientation="landscape" horizontalDpi="0" verticalDpi="0" r:id="rId1"/>
  <headerFooter>
    <oddHeader xml:space="preserve">&amp;CCH Swab Report
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83407-97B9-43E0-BD90-EDA309E40FF8}">
  <dimension ref="A1:S115"/>
  <sheetViews>
    <sheetView showGridLines="0" showRowColHeaders="0" showRuler="0" showWhiteSpace="0" zoomScaleNormal="100" workbookViewId="0">
      <selection activeCell="D17" sqref="D17"/>
    </sheetView>
  </sheetViews>
  <sheetFormatPr defaultColWidth="9.1796875" defaultRowHeight="14.5" x14ac:dyDescent="0.35"/>
  <cols>
    <col min="1" max="1" width="4.1796875" customWidth="1"/>
    <col min="2" max="2" width="5.453125" customWidth="1"/>
    <col min="3" max="4" width="6.7265625" customWidth="1"/>
    <col min="5" max="5" width="5.7265625" customWidth="1"/>
    <col min="6" max="6" width="7.7265625" customWidth="1"/>
    <col min="7" max="7" width="5.26953125" customWidth="1"/>
    <col min="8" max="8" width="6.453125" customWidth="1"/>
    <col min="9" max="9" width="6.81640625" customWidth="1"/>
    <col min="10" max="11" width="7.26953125" customWidth="1"/>
    <col min="12" max="12" width="6.7265625" customWidth="1"/>
    <col min="13" max="14" width="5.1796875" customWidth="1"/>
    <col min="15" max="15" width="4.26953125" customWidth="1"/>
    <col min="16" max="17" width="4.81640625" customWidth="1"/>
    <col min="19" max="19" width="12.54296875" customWidth="1"/>
  </cols>
  <sheetData>
    <row r="1" spans="1:19" x14ac:dyDescent="0.35">
      <c r="A1" s="78" t="s">
        <v>13</v>
      </c>
      <c r="B1" s="78"/>
      <c r="C1" s="153">
        <f ca="1">TODAY()</f>
        <v>44094</v>
      </c>
      <c r="D1" s="145"/>
      <c r="E1" s="145"/>
      <c r="F1" s="78"/>
      <c r="G1" s="146" t="s">
        <v>43</v>
      </c>
      <c r="H1" s="147"/>
      <c r="I1" s="147"/>
      <c r="J1" s="155">
        <f>SUM(Q7:Q42)</f>
        <v>8</v>
      </c>
      <c r="K1" s="156"/>
      <c r="L1" s="79" t="s">
        <v>41</v>
      </c>
      <c r="M1" s="80"/>
      <c r="N1" s="80"/>
      <c r="O1" s="80"/>
      <c r="P1" s="157">
        <v>9.4499999999999993</v>
      </c>
      <c r="Q1" s="158"/>
      <c r="R1" s="78"/>
      <c r="S1" s="78"/>
    </row>
    <row r="2" spans="1:19" x14ac:dyDescent="0.35">
      <c r="A2" s="78" t="s">
        <v>11</v>
      </c>
      <c r="B2" s="78"/>
      <c r="C2" s="145"/>
      <c r="D2" s="145"/>
      <c r="E2" s="145"/>
      <c r="F2" s="78"/>
      <c r="G2" s="146" t="s">
        <v>36</v>
      </c>
      <c r="H2" s="147"/>
      <c r="I2" s="147"/>
      <c r="J2" s="157">
        <f>MAX(L8:L42)</f>
        <v>1.0293000000000001</v>
      </c>
      <c r="K2" s="158"/>
      <c r="L2" s="79" t="s">
        <v>56</v>
      </c>
      <c r="M2" s="80"/>
      <c r="N2" s="80"/>
      <c r="O2" s="80"/>
      <c r="P2" s="157">
        <v>32.79</v>
      </c>
      <c r="Q2" s="158"/>
      <c r="R2" s="78"/>
      <c r="S2" s="78"/>
    </row>
    <row r="3" spans="1:19" x14ac:dyDescent="0.35">
      <c r="A3" s="78" t="s">
        <v>12</v>
      </c>
      <c r="B3" s="78"/>
      <c r="C3" s="145" t="s">
        <v>88</v>
      </c>
      <c r="D3" s="145"/>
      <c r="E3" s="145"/>
      <c r="F3" s="78"/>
      <c r="G3" s="146" t="s">
        <v>37</v>
      </c>
      <c r="H3" s="147"/>
      <c r="I3" s="147"/>
      <c r="J3" s="157">
        <f>MAX(J8:J42)</f>
        <v>9.6207000000000011</v>
      </c>
      <c r="K3" s="158"/>
      <c r="L3" s="79" t="s">
        <v>40</v>
      </c>
      <c r="M3" s="80"/>
      <c r="N3" s="80"/>
      <c r="O3" s="80"/>
      <c r="P3" s="157">
        <f>P2+J4</f>
        <v>43.44</v>
      </c>
      <c r="Q3" s="158"/>
      <c r="R3" s="78"/>
      <c r="S3" s="78"/>
    </row>
    <row r="4" spans="1:19" x14ac:dyDescent="0.35">
      <c r="A4" s="78"/>
      <c r="B4" s="78"/>
      <c r="C4" s="78"/>
      <c r="D4" s="78"/>
      <c r="E4" s="78"/>
      <c r="F4" s="78"/>
      <c r="G4" s="149" t="s">
        <v>38</v>
      </c>
      <c r="H4" s="150"/>
      <c r="I4" s="150"/>
      <c r="J4" s="157">
        <f>J2+J3</f>
        <v>10.650000000000002</v>
      </c>
      <c r="K4" s="158"/>
      <c r="L4" s="81" t="s">
        <v>42</v>
      </c>
      <c r="M4" s="82"/>
      <c r="N4" s="82"/>
      <c r="O4" s="82"/>
      <c r="P4" s="159">
        <v>0</v>
      </c>
      <c r="Q4" s="160"/>
      <c r="R4" s="78"/>
      <c r="S4" s="78"/>
    </row>
    <row r="5" spans="1:19" ht="18.75" customHeight="1" x14ac:dyDescent="0.35">
      <c r="A5" s="139" t="s">
        <v>16</v>
      </c>
      <c r="B5" s="141" t="s">
        <v>17</v>
      </c>
      <c r="C5" s="126" t="s">
        <v>32</v>
      </c>
      <c r="D5" s="126" t="s">
        <v>33</v>
      </c>
      <c r="E5" s="126" t="s">
        <v>14</v>
      </c>
      <c r="F5" s="126"/>
      <c r="G5" s="143" t="s">
        <v>18</v>
      </c>
      <c r="H5" s="126" t="s">
        <v>19</v>
      </c>
      <c r="I5" s="126"/>
      <c r="J5" s="126"/>
      <c r="K5" s="126" t="s">
        <v>20</v>
      </c>
      <c r="L5" s="126"/>
      <c r="M5" s="127" t="s">
        <v>21</v>
      </c>
      <c r="N5" s="129" t="s">
        <v>34</v>
      </c>
      <c r="O5" s="126" t="s">
        <v>22</v>
      </c>
      <c r="P5" s="126" t="s">
        <v>80</v>
      </c>
      <c r="Q5" s="132" t="s">
        <v>43</v>
      </c>
      <c r="R5" s="134" t="s">
        <v>44</v>
      </c>
      <c r="S5" s="135"/>
    </row>
    <row r="6" spans="1:19" ht="38.25" customHeight="1" x14ac:dyDescent="0.35">
      <c r="A6" s="140"/>
      <c r="B6" s="142"/>
      <c r="C6" s="131"/>
      <c r="D6" s="131"/>
      <c r="E6" s="101" t="s">
        <v>15</v>
      </c>
      <c r="F6" s="83" t="s">
        <v>24</v>
      </c>
      <c r="G6" s="144"/>
      <c r="H6" s="101" t="s">
        <v>25</v>
      </c>
      <c r="I6" s="101" t="s">
        <v>15</v>
      </c>
      <c r="J6" s="83" t="s">
        <v>24</v>
      </c>
      <c r="K6" s="101" t="s">
        <v>15</v>
      </c>
      <c r="L6" s="83" t="s">
        <v>24</v>
      </c>
      <c r="M6" s="128"/>
      <c r="N6" s="130"/>
      <c r="O6" s="131"/>
      <c r="P6" s="131"/>
      <c r="Q6" s="133"/>
      <c r="R6" s="136"/>
      <c r="S6" s="137"/>
    </row>
    <row r="7" spans="1:19" s="23" customFormat="1" ht="11.25" customHeight="1" x14ac:dyDescent="0.35">
      <c r="A7" s="84"/>
      <c r="B7" s="85" t="s">
        <v>31</v>
      </c>
      <c r="C7" s="86" t="s">
        <v>26</v>
      </c>
      <c r="D7" s="102" t="s">
        <v>26</v>
      </c>
      <c r="E7" s="102" t="s">
        <v>28</v>
      </c>
      <c r="F7" s="87" t="s">
        <v>28</v>
      </c>
      <c r="G7" s="102" t="s">
        <v>25</v>
      </c>
      <c r="H7" s="102" t="s">
        <v>25</v>
      </c>
      <c r="I7" s="102" t="s">
        <v>28</v>
      </c>
      <c r="J7" s="87" t="s">
        <v>28</v>
      </c>
      <c r="K7" s="102" t="s">
        <v>28</v>
      </c>
      <c r="L7" s="87" t="s">
        <v>28</v>
      </c>
      <c r="M7" s="87" t="s">
        <v>29</v>
      </c>
      <c r="N7" s="102" t="s">
        <v>30</v>
      </c>
      <c r="O7" s="102" t="s">
        <v>31</v>
      </c>
      <c r="P7" s="102" t="s">
        <v>31</v>
      </c>
      <c r="Q7" s="102" t="s">
        <v>45</v>
      </c>
      <c r="R7" s="138"/>
      <c r="S7" s="138"/>
    </row>
    <row r="8" spans="1:19" ht="11.25" customHeight="1" x14ac:dyDescent="0.35">
      <c r="A8" s="89">
        <v>1</v>
      </c>
      <c r="B8" s="31">
        <v>0.34722222222222227</v>
      </c>
      <c r="C8" s="76">
        <v>852</v>
      </c>
      <c r="D8" s="76">
        <v>1251</v>
      </c>
      <c r="E8" s="104">
        <v>0.86</v>
      </c>
      <c r="F8" s="105">
        <f>IF(OR(E8="",E8&lt;0),"",E8)</f>
        <v>0.86</v>
      </c>
      <c r="G8" s="38">
        <v>0</v>
      </c>
      <c r="H8" s="38">
        <v>50</v>
      </c>
      <c r="I8" s="105">
        <f>IF(OR(H8="",H8&lt;0),"",E8*(H8/100))</f>
        <v>0.43</v>
      </c>
      <c r="J8" s="106">
        <f>IF(OR(I8="",I8&lt;0),"",I8)</f>
        <v>0.43</v>
      </c>
      <c r="K8" s="105">
        <f t="shared" ref="K8:K42" si="0">IF(OR(H8="",H8&lt;0),"",E8-I8)</f>
        <v>0.43</v>
      </c>
      <c r="L8" s="106">
        <f>K8</f>
        <v>0.43</v>
      </c>
      <c r="M8" s="38">
        <v>0</v>
      </c>
      <c r="N8" s="104" t="s">
        <v>77</v>
      </c>
      <c r="O8" s="38">
        <v>7</v>
      </c>
      <c r="P8" s="38">
        <v>10</v>
      </c>
      <c r="Q8" s="115">
        <v>2</v>
      </c>
      <c r="R8" s="161" t="s">
        <v>96</v>
      </c>
      <c r="S8" s="161"/>
    </row>
    <row r="9" spans="1:19" s="23" customFormat="1" ht="11.25" customHeight="1" x14ac:dyDescent="0.35">
      <c r="A9" s="89">
        <v>2</v>
      </c>
      <c r="B9" s="31">
        <v>0.3611111111111111</v>
      </c>
      <c r="C9" s="76">
        <v>903</v>
      </c>
      <c r="D9" s="76">
        <v>1300</v>
      </c>
      <c r="E9" s="104">
        <v>0.85</v>
      </c>
      <c r="F9" s="105">
        <f>IF(OR(E9="",E9&lt;0),"",E9+F8)</f>
        <v>1.71</v>
      </c>
      <c r="G9" s="38">
        <v>0</v>
      </c>
      <c r="H9" s="38">
        <v>95</v>
      </c>
      <c r="I9" s="105">
        <f t="shared" ref="I9:I42" si="1">IF(OR(H9="",H9&lt;0),"",E9*(H9/100))</f>
        <v>0.8075</v>
      </c>
      <c r="J9" s="106">
        <f>IF(OR(H9="",H9&lt;0),"",I9+J8)</f>
        <v>1.2375</v>
      </c>
      <c r="K9" s="105">
        <f t="shared" si="0"/>
        <v>4.2499999999999982E-2</v>
      </c>
      <c r="L9" s="106">
        <f>IF(K9="","",L8+K9)</f>
        <v>0.47249999999999998</v>
      </c>
      <c r="M9" s="38">
        <v>0</v>
      </c>
      <c r="N9" s="104" t="s">
        <v>77</v>
      </c>
      <c r="O9" s="38">
        <v>7</v>
      </c>
      <c r="P9" s="38">
        <v>11</v>
      </c>
      <c r="Q9" s="115"/>
      <c r="R9" s="161"/>
      <c r="S9" s="161"/>
    </row>
    <row r="10" spans="1:19" ht="11.25" customHeight="1" x14ac:dyDescent="0.35">
      <c r="A10" s="89">
        <v>3</v>
      </c>
      <c r="B10" s="31">
        <v>0.375</v>
      </c>
      <c r="C10" s="76">
        <v>852</v>
      </c>
      <c r="D10" s="76">
        <v>1251</v>
      </c>
      <c r="E10" s="104">
        <v>0.85</v>
      </c>
      <c r="F10" s="105">
        <f t="shared" ref="F10:F42" si="2">IF(OR(E10="",E10&lt;0),"",E10+F9)</f>
        <v>2.56</v>
      </c>
      <c r="G10" s="38">
        <v>0</v>
      </c>
      <c r="H10" s="38">
        <v>95</v>
      </c>
      <c r="I10" s="105">
        <f t="shared" si="1"/>
        <v>0.8075</v>
      </c>
      <c r="J10" s="106">
        <f t="shared" ref="J10:J42" si="3">IF(OR(H10="",H10&lt;0),"",I10+J9)</f>
        <v>2.0449999999999999</v>
      </c>
      <c r="K10" s="105">
        <f t="shared" si="0"/>
        <v>4.2499999999999982E-2</v>
      </c>
      <c r="L10" s="106">
        <f t="shared" ref="L10:L42" si="4">IF(K10="","",L9+K10)</f>
        <v>0.5149999999999999</v>
      </c>
      <c r="M10" s="38">
        <v>0</v>
      </c>
      <c r="N10" s="104" t="s">
        <v>77</v>
      </c>
      <c r="O10" s="38">
        <v>7</v>
      </c>
      <c r="P10" s="38">
        <v>11</v>
      </c>
      <c r="Q10" s="115">
        <v>2</v>
      </c>
      <c r="R10" s="161" t="s">
        <v>95</v>
      </c>
      <c r="S10" s="161"/>
    </row>
    <row r="11" spans="1:19" s="23" customFormat="1" ht="11.25" customHeight="1" x14ac:dyDescent="0.35">
      <c r="A11" s="89">
        <v>4</v>
      </c>
      <c r="B11" s="31">
        <v>0.3888888888888889</v>
      </c>
      <c r="C11" s="76">
        <v>852</v>
      </c>
      <c r="D11" s="76">
        <v>1251</v>
      </c>
      <c r="E11" s="104">
        <v>0.7</v>
      </c>
      <c r="F11" s="105">
        <f t="shared" si="2"/>
        <v>3.26</v>
      </c>
      <c r="G11" s="38">
        <v>0</v>
      </c>
      <c r="H11" s="38">
        <v>99</v>
      </c>
      <c r="I11" s="105">
        <f t="shared" si="1"/>
        <v>0.69299999999999995</v>
      </c>
      <c r="J11" s="106">
        <f t="shared" si="3"/>
        <v>2.738</v>
      </c>
      <c r="K11" s="105">
        <f t="shared" si="0"/>
        <v>7.0000000000000062E-3</v>
      </c>
      <c r="L11" s="106">
        <f t="shared" si="4"/>
        <v>0.52199999999999991</v>
      </c>
      <c r="M11" s="38">
        <v>0</v>
      </c>
      <c r="N11" s="104" t="s">
        <v>77</v>
      </c>
      <c r="O11" s="38">
        <v>7</v>
      </c>
      <c r="P11" s="38">
        <v>11</v>
      </c>
      <c r="Q11" s="115"/>
      <c r="R11" s="161"/>
      <c r="S11" s="161"/>
    </row>
    <row r="12" spans="1:19" ht="11.25" customHeight="1" x14ac:dyDescent="0.35">
      <c r="A12" s="89">
        <v>5</v>
      </c>
      <c r="B12" s="31">
        <v>0.40277777777777773</v>
      </c>
      <c r="C12" s="76">
        <v>903</v>
      </c>
      <c r="D12" s="76">
        <v>1300</v>
      </c>
      <c r="E12" s="104">
        <v>1.1299999999999999</v>
      </c>
      <c r="F12" s="105">
        <f t="shared" si="2"/>
        <v>4.3899999999999997</v>
      </c>
      <c r="G12" s="38">
        <v>0</v>
      </c>
      <c r="H12" s="38">
        <v>99</v>
      </c>
      <c r="I12" s="105">
        <f t="shared" si="1"/>
        <v>1.1186999999999998</v>
      </c>
      <c r="J12" s="106">
        <f t="shared" si="3"/>
        <v>3.8567</v>
      </c>
      <c r="K12" s="105">
        <f t="shared" si="0"/>
        <v>1.1300000000000088E-2</v>
      </c>
      <c r="L12" s="106">
        <f t="shared" si="4"/>
        <v>0.5333</v>
      </c>
      <c r="M12" s="38">
        <v>0</v>
      </c>
      <c r="N12" s="104" t="s">
        <v>77</v>
      </c>
      <c r="O12" s="38">
        <v>7</v>
      </c>
      <c r="P12" s="38">
        <v>11</v>
      </c>
      <c r="Q12" s="115"/>
      <c r="R12" s="161"/>
      <c r="S12" s="161"/>
    </row>
    <row r="13" spans="1:19" s="23" customFormat="1" ht="11.25" customHeight="1" x14ac:dyDescent="0.35">
      <c r="A13" s="89">
        <v>6</v>
      </c>
      <c r="B13" s="31">
        <v>0.41666666666666669</v>
      </c>
      <c r="C13" s="76">
        <v>903</v>
      </c>
      <c r="D13" s="76">
        <v>1300</v>
      </c>
      <c r="E13" s="104">
        <v>0.56000000000000005</v>
      </c>
      <c r="F13" s="105">
        <f t="shared" si="2"/>
        <v>4.9499999999999993</v>
      </c>
      <c r="G13" s="38">
        <v>0</v>
      </c>
      <c r="H13" s="38">
        <v>90</v>
      </c>
      <c r="I13" s="105">
        <f t="shared" si="1"/>
        <v>0.50400000000000011</v>
      </c>
      <c r="J13" s="106">
        <f t="shared" si="3"/>
        <v>4.3607000000000005</v>
      </c>
      <c r="K13" s="105">
        <f t="shared" si="0"/>
        <v>5.5999999999999939E-2</v>
      </c>
      <c r="L13" s="106">
        <f t="shared" si="4"/>
        <v>0.58929999999999993</v>
      </c>
      <c r="M13" s="38">
        <v>0</v>
      </c>
      <c r="N13" s="104" t="s">
        <v>77</v>
      </c>
      <c r="O13" s="38">
        <v>7</v>
      </c>
      <c r="P13" s="38">
        <v>11</v>
      </c>
      <c r="Q13" s="115">
        <v>2</v>
      </c>
      <c r="R13" s="161"/>
      <c r="S13" s="161"/>
    </row>
    <row r="14" spans="1:19" ht="11.25" customHeight="1" x14ac:dyDescent="0.35">
      <c r="A14" s="89">
        <v>7</v>
      </c>
      <c r="B14" s="31">
        <v>0.42708333333333331</v>
      </c>
      <c r="C14" s="76">
        <v>903</v>
      </c>
      <c r="D14" s="76">
        <v>1300</v>
      </c>
      <c r="E14" s="104">
        <v>1.1100000000000001</v>
      </c>
      <c r="F14" s="105">
        <f t="shared" si="2"/>
        <v>6.06</v>
      </c>
      <c r="G14" s="38">
        <v>0</v>
      </c>
      <c r="H14" s="38">
        <v>95</v>
      </c>
      <c r="I14" s="105">
        <f t="shared" si="1"/>
        <v>1.0545</v>
      </c>
      <c r="J14" s="106">
        <f t="shared" si="3"/>
        <v>5.4152000000000005</v>
      </c>
      <c r="K14" s="107">
        <f t="shared" si="0"/>
        <v>5.5500000000000105E-2</v>
      </c>
      <c r="L14" s="106">
        <f t="shared" si="4"/>
        <v>0.64480000000000004</v>
      </c>
      <c r="M14" s="38">
        <v>0</v>
      </c>
      <c r="N14" s="104" t="s">
        <v>77</v>
      </c>
      <c r="O14" s="38">
        <v>7</v>
      </c>
      <c r="P14" s="38">
        <v>11</v>
      </c>
      <c r="Q14" s="115"/>
      <c r="R14" s="161"/>
      <c r="S14" s="161"/>
    </row>
    <row r="15" spans="1:19" s="23" customFormat="1" ht="11.25" customHeight="1" x14ac:dyDescent="0.35">
      <c r="A15" s="89">
        <v>8</v>
      </c>
      <c r="B15" s="31">
        <v>0.4375</v>
      </c>
      <c r="C15" s="76">
        <v>954</v>
      </c>
      <c r="D15" s="76">
        <v>1348</v>
      </c>
      <c r="E15" s="104">
        <v>0.97</v>
      </c>
      <c r="F15" s="105">
        <f t="shared" si="2"/>
        <v>7.0299999999999994</v>
      </c>
      <c r="G15" s="38">
        <v>0</v>
      </c>
      <c r="H15" s="38">
        <v>95</v>
      </c>
      <c r="I15" s="105">
        <f t="shared" si="1"/>
        <v>0.92149999999999999</v>
      </c>
      <c r="J15" s="108">
        <f t="shared" si="3"/>
        <v>6.3367000000000004</v>
      </c>
      <c r="K15" s="109">
        <f t="shared" si="0"/>
        <v>4.8499999999999988E-2</v>
      </c>
      <c r="L15" s="110">
        <f t="shared" si="4"/>
        <v>0.69330000000000003</v>
      </c>
      <c r="M15" s="38">
        <v>0</v>
      </c>
      <c r="N15" s="104" t="s">
        <v>77</v>
      </c>
      <c r="O15" s="38">
        <v>7</v>
      </c>
      <c r="P15" s="38">
        <v>11</v>
      </c>
      <c r="Q15" s="115"/>
      <c r="R15" s="161"/>
      <c r="S15" s="161"/>
    </row>
    <row r="16" spans="1:19" ht="11.25" customHeight="1" x14ac:dyDescent="0.35">
      <c r="A16" s="89">
        <v>9</v>
      </c>
      <c r="B16" s="31">
        <v>0.44791666666666669</v>
      </c>
      <c r="C16" s="76">
        <v>954</v>
      </c>
      <c r="D16" s="76">
        <v>1348</v>
      </c>
      <c r="E16" s="104">
        <v>0.97</v>
      </c>
      <c r="F16" s="105">
        <f t="shared" si="2"/>
        <v>7.9999999999999991</v>
      </c>
      <c r="G16" s="38">
        <v>0</v>
      </c>
      <c r="H16" s="38">
        <v>95</v>
      </c>
      <c r="I16" s="105">
        <f t="shared" si="1"/>
        <v>0.92149999999999999</v>
      </c>
      <c r="J16" s="106">
        <f t="shared" si="3"/>
        <v>7.2582000000000004</v>
      </c>
      <c r="K16" s="111">
        <f t="shared" si="0"/>
        <v>4.8499999999999988E-2</v>
      </c>
      <c r="L16" s="106">
        <f t="shared" si="4"/>
        <v>0.74180000000000001</v>
      </c>
      <c r="M16" s="38">
        <v>0</v>
      </c>
      <c r="N16" s="104" t="s">
        <v>77</v>
      </c>
      <c r="O16" s="38">
        <v>7</v>
      </c>
      <c r="P16" s="38">
        <v>11</v>
      </c>
      <c r="Q16" s="115">
        <v>1</v>
      </c>
      <c r="R16" s="161"/>
      <c r="S16" s="161"/>
    </row>
    <row r="17" spans="1:19" s="23" customFormat="1" ht="11.25" customHeight="1" x14ac:dyDescent="0.35">
      <c r="A17" s="89">
        <v>10</v>
      </c>
      <c r="B17" s="31">
        <v>0.45833333333333331</v>
      </c>
      <c r="C17" s="76">
        <v>954</v>
      </c>
      <c r="D17" s="76">
        <v>1348</v>
      </c>
      <c r="E17" s="104">
        <v>1.1000000000000001</v>
      </c>
      <c r="F17" s="105">
        <f t="shared" si="2"/>
        <v>9.1</v>
      </c>
      <c r="G17" s="38">
        <v>0</v>
      </c>
      <c r="H17" s="38">
        <v>95</v>
      </c>
      <c r="I17" s="105">
        <f t="shared" si="1"/>
        <v>1.0449999999999999</v>
      </c>
      <c r="J17" s="106">
        <f t="shared" si="3"/>
        <v>8.3032000000000004</v>
      </c>
      <c r="K17" s="105">
        <f t="shared" si="0"/>
        <v>5.500000000000016E-2</v>
      </c>
      <c r="L17" s="106">
        <f t="shared" si="4"/>
        <v>0.79680000000000017</v>
      </c>
      <c r="M17" s="38">
        <v>0</v>
      </c>
      <c r="N17" s="104" t="s">
        <v>77</v>
      </c>
      <c r="O17" s="38">
        <v>7</v>
      </c>
      <c r="P17" s="38">
        <v>11</v>
      </c>
      <c r="Q17" s="115"/>
      <c r="R17" s="161"/>
      <c r="S17" s="161"/>
    </row>
    <row r="18" spans="1:19" ht="11.25" customHeight="1" x14ac:dyDescent="0.35">
      <c r="A18" s="89">
        <v>11</v>
      </c>
      <c r="B18" s="31">
        <v>0.47222222222222227</v>
      </c>
      <c r="C18" s="76">
        <v>954</v>
      </c>
      <c r="D18" s="76">
        <v>1348</v>
      </c>
      <c r="E18" s="104">
        <v>0.7</v>
      </c>
      <c r="F18" s="105">
        <f t="shared" si="2"/>
        <v>9.7999999999999989</v>
      </c>
      <c r="G18" s="38">
        <v>0</v>
      </c>
      <c r="H18" s="38">
        <v>85</v>
      </c>
      <c r="I18" s="105">
        <f t="shared" si="1"/>
        <v>0.59499999999999997</v>
      </c>
      <c r="J18" s="106">
        <f t="shared" si="3"/>
        <v>8.898200000000001</v>
      </c>
      <c r="K18" s="105">
        <f t="shared" si="0"/>
        <v>0.10499999999999998</v>
      </c>
      <c r="L18" s="106">
        <f t="shared" si="4"/>
        <v>0.90180000000000016</v>
      </c>
      <c r="M18" s="38">
        <v>0</v>
      </c>
      <c r="N18" s="104" t="s">
        <v>77</v>
      </c>
      <c r="O18" s="38">
        <v>7</v>
      </c>
      <c r="P18" s="38">
        <v>11</v>
      </c>
      <c r="Q18" s="115"/>
      <c r="R18" s="161"/>
      <c r="S18" s="161"/>
    </row>
    <row r="19" spans="1:19" s="23" customFormat="1" ht="11.25" customHeight="1" x14ac:dyDescent="0.35">
      <c r="A19" s="89">
        <v>12</v>
      </c>
      <c r="B19" s="31">
        <v>0.4861111111111111</v>
      </c>
      <c r="C19" s="76">
        <v>954</v>
      </c>
      <c r="D19" s="76">
        <v>1348</v>
      </c>
      <c r="E19" s="104">
        <v>0.85</v>
      </c>
      <c r="F19" s="105">
        <f t="shared" si="2"/>
        <v>10.649999999999999</v>
      </c>
      <c r="G19" s="38">
        <v>0</v>
      </c>
      <c r="H19" s="38">
        <v>85</v>
      </c>
      <c r="I19" s="105">
        <f t="shared" si="1"/>
        <v>0.72249999999999992</v>
      </c>
      <c r="J19" s="106">
        <f t="shared" si="3"/>
        <v>9.6207000000000011</v>
      </c>
      <c r="K19" s="105">
        <f t="shared" si="0"/>
        <v>0.12750000000000006</v>
      </c>
      <c r="L19" s="106">
        <f t="shared" si="4"/>
        <v>1.0293000000000001</v>
      </c>
      <c r="M19" s="38">
        <v>0</v>
      </c>
      <c r="N19" s="104" t="s">
        <v>77</v>
      </c>
      <c r="O19" s="38">
        <v>7</v>
      </c>
      <c r="P19" s="38">
        <v>8</v>
      </c>
      <c r="Q19" s="115">
        <v>1</v>
      </c>
      <c r="R19" s="161"/>
      <c r="S19" s="161"/>
    </row>
    <row r="20" spans="1:19" ht="11.25" customHeight="1" x14ac:dyDescent="0.35">
      <c r="A20" s="89">
        <v>13</v>
      </c>
      <c r="B20" s="31"/>
      <c r="C20" s="76"/>
      <c r="D20" s="76"/>
      <c r="E20" s="104"/>
      <c r="F20" s="105" t="str">
        <f t="shared" si="2"/>
        <v/>
      </c>
      <c r="G20" s="38"/>
      <c r="H20" s="38"/>
      <c r="I20" s="105" t="str">
        <f t="shared" si="1"/>
        <v/>
      </c>
      <c r="J20" s="106" t="str">
        <f t="shared" si="3"/>
        <v/>
      </c>
      <c r="K20" s="105" t="str">
        <f t="shared" si="0"/>
        <v/>
      </c>
      <c r="L20" s="106" t="str">
        <f t="shared" si="4"/>
        <v/>
      </c>
      <c r="M20" s="38"/>
      <c r="N20" s="104"/>
      <c r="O20" s="38"/>
      <c r="P20" s="38"/>
      <c r="Q20" s="115"/>
      <c r="R20" s="161"/>
      <c r="S20" s="161"/>
    </row>
    <row r="21" spans="1:19" s="23" customFormat="1" ht="11.25" customHeight="1" x14ac:dyDescent="0.35">
      <c r="A21" s="89">
        <v>14</v>
      </c>
      <c r="B21" s="31"/>
      <c r="C21" s="76"/>
      <c r="D21" s="76"/>
      <c r="E21" s="104"/>
      <c r="F21" s="105" t="str">
        <f t="shared" si="2"/>
        <v/>
      </c>
      <c r="G21" s="38"/>
      <c r="H21" s="38"/>
      <c r="I21" s="105" t="str">
        <f t="shared" si="1"/>
        <v/>
      </c>
      <c r="J21" s="106" t="str">
        <f t="shared" si="3"/>
        <v/>
      </c>
      <c r="K21" s="105" t="str">
        <f t="shared" si="0"/>
        <v/>
      </c>
      <c r="L21" s="106" t="str">
        <f t="shared" si="4"/>
        <v/>
      </c>
      <c r="M21" s="38"/>
      <c r="N21" s="104"/>
      <c r="O21" s="38"/>
      <c r="P21" s="38"/>
      <c r="Q21" s="115"/>
      <c r="R21" s="161"/>
      <c r="S21" s="161"/>
    </row>
    <row r="22" spans="1:19" ht="11.25" customHeight="1" x14ac:dyDescent="0.35">
      <c r="A22" s="89">
        <v>15</v>
      </c>
      <c r="B22" s="31"/>
      <c r="C22" s="76"/>
      <c r="D22" s="76"/>
      <c r="E22" s="104"/>
      <c r="F22" s="105" t="str">
        <f t="shared" si="2"/>
        <v/>
      </c>
      <c r="G22" s="38"/>
      <c r="H22" s="38"/>
      <c r="I22" s="105" t="str">
        <f t="shared" si="1"/>
        <v/>
      </c>
      <c r="J22" s="106" t="str">
        <f t="shared" si="3"/>
        <v/>
      </c>
      <c r="K22" s="105" t="str">
        <f t="shared" si="0"/>
        <v/>
      </c>
      <c r="L22" s="106" t="str">
        <f t="shared" si="4"/>
        <v/>
      </c>
      <c r="M22" s="38"/>
      <c r="N22" s="104"/>
      <c r="O22" s="38"/>
      <c r="P22" s="38"/>
      <c r="Q22" s="115"/>
      <c r="R22" s="161"/>
      <c r="S22" s="161"/>
    </row>
    <row r="23" spans="1:19" s="23" customFormat="1" ht="11.25" customHeight="1" x14ac:dyDescent="0.35">
      <c r="A23" s="89">
        <v>16</v>
      </c>
      <c r="B23" s="31"/>
      <c r="C23" s="76"/>
      <c r="D23" s="76"/>
      <c r="E23" s="104"/>
      <c r="F23" s="105" t="str">
        <f t="shared" si="2"/>
        <v/>
      </c>
      <c r="G23" s="38"/>
      <c r="H23" s="38"/>
      <c r="I23" s="105" t="str">
        <f t="shared" si="1"/>
        <v/>
      </c>
      <c r="J23" s="106" t="str">
        <f t="shared" si="3"/>
        <v/>
      </c>
      <c r="K23" s="105" t="str">
        <f t="shared" si="0"/>
        <v/>
      </c>
      <c r="L23" s="106" t="str">
        <f t="shared" si="4"/>
        <v/>
      </c>
      <c r="M23" s="38"/>
      <c r="N23" s="104"/>
      <c r="O23" s="38"/>
      <c r="P23" s="38"/>
      <c r="Q23" s="115"/>
      <c r="R23" s="161"/>
      <c r="S23" s="161"/>
    </row>
    <row r="24" spans="1:19" ht="11.25" customHeight="1" x14ac:dyDescent="0.35">
      <c r="A24" s="89">
        <v>17</v>
      </c>
      <c r="B24" s="31"/>
      <c r="C24" s="76"/>
      <c r="D24" s="76"/>
      <c r="E24" s="104"/>
      <c r="F24" s="105" t="str">
        <f t="shared" si="2"/>
        <v/>
      </c>
      <c r="G24" s="38"/>
      <c r="H24" s="38"/>
      <c r="I24" s="105" t="str">
        <f t="shared" si="1"/>
        <v/>
      </c>
      <c r="J24" s="106" t="str">
        <f t="shared" si="3"/>
        <v/>
      </c>
      <c r="K24" s="105" t="str">
        <f t="shared" si="0"/>
        <v/>
      </c>
      <c r="L24" s="106" t="str">
        <f t="shared" si="4"/>
        <v/>
      </c>
      <c r="M24" s="38"/>
      <c r="N24" s="104"/>
      <c r="O24" s="38"/>
      <c r="P24" s="38"/>
      <c r="Q24" s="115"/>
      <c r="R24" s="161"/>
      <c r="S24" s="161"/>
    </row>
    <row r="25" spans="1:19" s="23" customFormat="1" ht="11.25" customHeight="1" x14ac:dyDescent="0.35">
      <c r="A25" s="89">
        <v>18</v>
      </c>
      <c r="B25" s="31"/>
      <c r="C25" s="76"/>
      <c r="D25" s="76"/>
      <c r="E25" s="104"/>
      <c r="F25" s="105" t="str">
        <f t="shared" si="2"/>
        <v/>
      </c>
      <c r="G25" s="38"/>
      <c r="H25" s="38"/>
      <c r="I25" s="105" t="str">
        <f t="shared" si="1"/>
        <v/>
      </c>
      <c r="J25" s="106" t="str">
        <f t="shared" si="3"/>
        <v/>
      </c>
      <c r="K25" s="105" t="str">
        <f t="shared" si="0"/>
        <v/>
      </c>
      <c r="L25" s="106" t="str">
        <f t="shared" si="4"/>
        <v/>
      </c>
      <c r="M25" s="38"/>
      <c r="N25" s="104"/>
      <c r="O25" s="38"/>
      <c r="P25" s="38"/>
      <c r="Q25" s="115"/>
      <c r="R25" s="161"/>
      <c r="S25" s="161"/>
    </row>
    <row r="26" spans="1:19" ht="11.25" customHeight="1" x14ac:dyDescent="0.35">
      <c r="A26" s="89">
        <v>19</v>
      </c>
      <c r="B26" s="31"/>
      <c r="C26" s="76"/>
      <c r="D26" s="76"/>
      <c r="E26" s="104"/>
      <c r="F26" s="105" t="str">
        <f t="shared" si="2"/>
        <v/>
      </c>
      <c r="G26" s="38"/>
      <c r="H26" s="38"/>
      <c r="I26" s="105" t="str">
        <f t="shared" si="1"/>
        <v/>
      </c>
      <c r="J26" s="106" t="str">
        <f t="shared" si="3"/>
        <v/>
      </c>
      <c r="K26" s="105" t="str">
        <f t="shared" si="0"/>
        <v/>
      </c>
      <c r="L26" s="106" t="str">
        <f t="shared" si="4"/>
        <v/>
      </c>
      <c r="M26" s="38"/>
      <c r="N26" s="104"/>
      <c r="O26" s="38"/>
      <c r="P26" s="38"/>
      <c r="Q26" s="115"/>
      <c r="R26" s="161"/>
      <c r="S26" s="161"/>
    </row>
    <row r="27" spans="1:19" s="23" customFormat="1" ht="11.25" customHeight="1" x14ac:dyDescent="0.35">
      <c r="A27" s="89">
        <v>20</v>
      </c>
      <c r="B27" s="31"/>
      <c r="C27" s="76"/>
      <c r="D27" s="76"/>
      <c r="E27" s="104"/>
      <c r="F27" s="105" t="str">
        <f t="shared" si="2"/>
        <v/>
      </c>
      <c r="G27" s="38"/>
      <c r="H27" s="38"/>
      <c r="I27" s="105" t="str">
        <f t="shared" si="1"/>
        <v/>
      </c>
      <c r="J27" s="106" t="str">
        <f t="shared" si="3"/>
        <v/>
      </c>
      <c r="K27" s="105" t="str">
        <f t="shared" si="0"/>
        <v/>
      </c>
      <c r="L27" s="106" t="str">
        <f t="shared" si="4"/>
        <v/>
      </c>
      <c r="M27" s="38"/>
      <c r="N27" s="104"/>
      <c r="O27" s="38"/>
      <c r="P27" s="38"/>
      <c r="Q27" s="115"/>
      <c r="R27" s="161"/>
      <c r="S27" s="161"/>
    </row>
    <row r="28" spans="1:19" ht="11.25" customHeight="1" x14ac:dyDescent="0.35">
      <c r="A28" s="89">
        <v>21</v>
      </c>
      <c r="B28" s="31"/>
      <c r="C28" s="76"/>
      <c r="D28" s="76"/>
      <c r="E28" s="104"/>
      <c r="F28" s="105" t="str">
        <f t="shared" si="2"/>
        <v/>
      </c>
      <c r="G28" s="38"/>
      <c r="H28" s="38"/>
      <c r="I28" s="105" t="str">
        <f t="shared" si="1"/>
        <v/>
      </c>
      <c r="J28" s="106" t="str">
        <f t="shared" si="3"/>
        <v/>
      </c>
      <c r="K28" s="105" t="str">
        <f t="shared" si="0"/>
        <v/>
      </c>
      <c r="L28" s="106" t="str">
        <f t="shared" si="4"/>
        <v/>
      </c>
      <c r="M28" s="38"/>
      <c r="N28" s="104"/>
      <c r="O28" s="38"/>
      <c r="P28" s="38"/>
      <c r="Q28" s="115"/>
      <c r="R28" s="161"/>
      <c r="S28" s="161"/>
    </row>
    <row r="29" spans="1:19" s="23" customFormat="1" ht="11.25" customHeight="1" x14ac:dyDescent="0.35">
      <c r="A29" s="89">
        <v>22</v>
      </c>
      <c r="B29" s="31"/>
      <c r="C29" s="76"/>
      <c r="D29" s="76"/>
      <c r="E29" s="104"/>
      <c r="F29" s="105" t="str">
        <f t="shared" si="2"/>
        <v/>
      </c>
      <c r="G29" s="38"/>
      <c r="H29" s="38"/>
      <c r="I29" s="105" t="str">
        <f t="shared" si="1"/>
        <v/>
      </c>
      <c r="J29" s="106" t="str">
        <f t="shared" si="3"/>
        <v/>
      </c>
      <c r="K29" s="105" t="str">
        <f t="shared" si="0"/>
        <v/>
      </c>
      <c r="L29" s="106" t="str">
        <f t="shared" si="4"/>
        <v/>
      </c>
      <c r="M29" s="38"/>
      <c r="N29" s="104"/>
      <c r="O29" s="38"/>
      <c r="P29" s="38"/>
      <c r="Q29" s="115"/>
      <c r="R29" s="161"/>
      <c r="S29" s="161"/>
    </row>
    <row r="30" spans="1:19" ht="11.25" customHeight="1" x14ac:dyDescent="0.35">
      <c r="A30" s="89">
        <v>23</v>
      </c>
      <c r="B30" s="31"/>
      <c r="C30" s="76"/>
      <c r="D30" s="76"/>
      <c r="E30" s="104"/>
      <c r="F30" s="105" t="str">
        <f t="shared" si="2"/>
        <v/>
      </c>
      <c r="G30" s="38"/>
      <c r="H30" s="38"/>
      <c r="I30" s="105" t="str">
        <f t="shared" si="1"/>
        <v/>
      </c>
      <c r="J30" s="106" t="str">
        <f t="shared" si="3"/>
        <v/>
      </c>
      <c r="K30" s="105" t="str">
        <f t="shared" si="0"/>
        <v/>
      </c>
      <c r="L30" s="106" t="str">
        <f t="shared" si="4"/>
        <v/>
      </c>
      <c r="M30" s="38"/>
      <c r="N30" s="104"/>
      <c r="O30" s="38"/>
      <c r="P30" s="38"/>
      <c r="Q30" s="115"/>
      <c r="R30" s="161"/>
      <c r="S30" s="161"/>
    </row>
    <row r="31" spans="1:19" s="23" customFormat="1" ht="11.25" customHeight="1" x14ac:dyDescent="0.35">
      <c r="A31" s="89">
        <v>24</v>
      </c>
      <c r="B31" s="31"/>
      <c r="C31" s="76"/>
      <c r="D31" s="76"/>
      <c r="E31" s="104"/>
      <c r="F31" s="105" t="str">
        <f t="shared" si="2"/>
        <v/>
      </c>
      <c r="G31" s="38"/>
      <c r="H31" s="38"/>
      <c r="I31" s="105" t="str">
        <f t="shared" si="1"/>
        <v/>
      </c>
      <c r="J31" s="106" t="str">
        <f t="shared" si="3"/>
        <v/>
      </c>
      <c r="K31" s="105" t="str">
        <f t="shared" si="0"/>
        <v/>
      </c>
      <c r="L31" s="106" t="str">
        <f t="shared" si="4"/>
        <v/>
      </c>
      <c r="M31" s="38"/>
      <c r="N31" s="104"/>
      <c r="O31" s="38"/>
      <c r="P31" s="38"/>
      <c r="Q31" s="115"/>
      <c r="R31" s="161"/>
      <c r="S31" s="161"/>
    </row>
    <row r="32" spans="1:19" ht="11.25" customHeight="1" x14ac:dyDescent="0.35">
      <c r="A32" s="89">
        <v>25</v>
      </c>
      <c r="B32" s="31"/>
      <c r="C32" s="76"/>
      <c r="D32" s="76"/>
      <c r="E32" s="104"/>
      <c r="F32" s="105" t="str">
        <f t="shared" si="2"/>
        <v/>
      </c>
      <c r="G32" s="38"/>
      <c r="H32" s="38"/>
      <c r="I32" s="105" t="str">
        <f t="shared" si="1"/>
        <v/>
      </c>
      <c r="J32" s="106" t="str">
        <f t="shared" si="3"/>
        <v/>
      </c>
      <c r="K32" s="105" t="str">
        <f t="shared" si="0"/>
        <v/>
      </c>
      <c r="L32" s="106" t="str">
        <f t="shared" si="4"/>
        <v/>
      </c>
      <c r="M32" s="38"/>
      <c r="N32" s="104"/>
      <c r="O32" s="38"/>
      <c r="P32" s="38"/>
      <c r="Q32" s="115"/>
      <c r="R32" s="161"/>
      <c r="S32" s="161"/>
    </row>
    <row r="33" spans="1:19" s="23" customFormat="1" ht="11.25" customHeight="1" x14ac:dyDescent="0.35">
      <c r="A33" s="89">
        <v>26</v>
      </c>
      <c r="B33" s="31"/>
      <c r="C33" s="76"/>
      <c r="D33" s="76"/>
      <c r="E33" s="104"/>
      <c r="F33" s="105" t="str">
        <f t="shared" si="2"/>
        <v/>
      </c>
      <c r="G33" s="38"/>
      <c r="H33" s="38"/>
      <c r="I33" s="105" t="str">
        <f t="shared" si="1"/>
        <v/>
      </c>
      <c r="J33" s="106" t="str">
        <f t="shared" si="3"/>
        <v/>
      </c>
      <c r="K33" s="105" t="str">
        <f t="shared" si="0"/>
        <v/>
      </c>
      <c r="L33" s="106" t="str">
        <f t="shared" si="4"/>
        <v/>
      </c>
      <c r="M33" s="38"/>
      <c r="N33" s="104"/>
      <c r="O33" s="38"/>
      <c r="P33" s="38"/>
      <c r="Q33" s="115"/>
      <c r="R33" s="161"/>
      <c r="S33" s="161"/>
    </row>
    <row r="34" spans="1:19" ht="11.25" customHeight="1" x14ac:dyDescent="0.35">
      <c r="A34" s="89">
        <v>27</v>
      </c>
      <c r="B34" s="31"/>
      <c r="C34" s="76"/>
      <c r="D34" s="76"/>
      <c r="E34" s="104"/>
      <c r="F34" s="105" t="str">
        <f t="shared" si="2"/>
        <v/>
      </c>
      <c r="G34" s="38"/>
      <c r="H34" s="38"/>
      <c r="I34" s="105" t="str">
        <f t="shared" si="1"/>
        <v/>
      </c>
      <c r="J34" s="106" t="str">
        <f t="shared" si="3"/>
        <v/>
      </c>
      <c r="K34" s="105" t="str">
        <f t="shared" si="0"/>
        <v/>
      </c>
      <c r="L34" s="106" t="str">
        <f t="shared" si="4"/>
        <v/>
      </c>
      <c r="M34" s="38"/>
      <c r="N34" s="104"/>
      <c r="O34" s="38"/>
      <c r="P34" s="38"/>
      <c r="Q34" s="115"/>
      <c r="R34" s="161"/>
      <c r="S34" s="161"/>
    </row>
    <row r="35" spans="1:19" s="23" customFormat="1" ht="11.25" customHeight="1" x14ac:dyDescent="0.35">
      <c r="A35" s="89">
        <v>28</v>
      </c>
      <c r="B35" s="31"/>
      <c r="C35" s="76"/>
      <c r="D35" s="76"/>
      <c r="E35" s="104"/>
      <c r="F35" s="105" t="str">
        <f t="shared" si="2"/>
        <v/>
      </c>
      <c r="G35" s="38"/>
      <c r="H35" s="38"/>
      <c r="I35" s="105" t="str">
        <f t="shared" si="1"/>
        <v/>
      </c>
      <c r="J35" s="106" t="str">
        <f t="shared" si="3"/>
        <v/>
      </c>
      <c r="K35" s="105" t="str">
        <f t="shared" si="0"/>
        <v/>
      </c>
      <c r="L35" s="106" t="str">
        <f t="shared" si="4"/>
        <v/>
      </c>
      <c r="M35" s="38"/>
      <c r="N35" s="104"/>
      <c r="O35" s="38"/>
      <c r="P35" s="38"/>
      <c r="Q35" s="115"/>
      <c r="R35" s="161"/>
      <c r="S35" s="161"/>
    </row>
    <row r="36" spans="1:19" ht="11.25" customHeight="1" x14ac:dyDescent="0.35">
      <c r="A36" s="89">
        <v>29</v>
      </c>
      <c r="B36" s="31"/>
      <c r="C36" s="76"/>
      <c r="D36" s="76"/>
      <c r="E36" s="104"/>
      <c r="F36" s="105" t="str">
        <f t="shared" si="2"/>
        <v/>
      </c>
      <c r="G36" s="38"/>
      <c r="H36" s="38"/>
      <c r="I36" s="105" t="str">
        <f t="shared" si="1"/>
        <v/>
      </c>
      <c r="J36" s="106" t="str">
        <f t="shared" si="3"/>
        <v/>
      </c>
      <c r="K36" s="105" t="str">
        <f t="shared" si="0"/>
        <v/>
      </c>
      <c r="L36" s="106" t="str">
        <f t="shared" si="4"/>
        <v/>
      </c>
      <c r="M36" s="38"/>
      <c r="N36" s="104"/>
      <c r="O36" s="38"/>
      <c r="P36" s="38"/>
      <c r="Q36" s="115"/>
      <c r="R36" s="161"/>
      <c r="S36" s="161"/>
    </row>
    <row r="37" spans="1:19" s="23" customFormat="1" ht="11.25" customHeight="1" x14ac:dyDescent="0.35">
      <c r="A37" s="89">
        <v>30</v>
      </c>
      <c r="B37" s="31"/>
      <c r="C37" s="76"/>
      <c r="D37" s="76"/>
      <c r="E37" s="104"/>
      <c r="F37" s="105" t="str">
        <f t="shared" si="2"/>
        <v/>
      </c>
      <c r="G37" s="38"/>
      <c r="H37" s="38"/>
      <c r="I37" s="105" t="str">
        <f t="shared" si="1"/>
        <v/>
      </c>
      <c r="J37" s="106" t="str">
        <f t="shared" si="3"/>
        <v/>
      </c>
      <c r="K37" s="105" t="str">
        <f t="shared" si="0"/>
        <v/>
      </c>
      <c r="L37" s="106" t="str">
        <f t="shared" si="4"/>
        <v/>
      </c>
      <c r="M37" s="38"/>
      <c r="N37" s="104"/>
      <c r="O37" s="38"/>
      <c r="P37" s="38"/>
      <c r="Q37" s="115"/>
      <c r="R37" s="161"/>
      <c r="S37" s="161"/>
    </row>
    <row r="38" spans="1:19" ht="11.25" customHeight="1" x14ac:dyDescent="0.35">
      <c r="A38" s="89">
        <v>31</v>
      </c>
      <c r="B38" s="31"/>
      <c r="C38" s="76"/>
      <c r="D38" s="76"/>
      <c r="E38" s="104"/>
      <c r="F38" s="105" t="str">
        <f t="shared" si="2"/>
        <v/>
      </c>
      <c r="G38" s="38"/>
      <c r="H38" s="38"/>
      <c r="I38" s="105" t="str">
        <f t="shared" si="1"/>
        <v/>
      </c>
      <c r="J38" s="106" t="str">
        <f t="shared" si="3"/>
        <v/>
      </c>
      <c r="K38" s="105" t="str">
        <f t="shared" si="0"/>
        <v/>
      </c>
      <c r="L38" s="106" t="str">
        <f t="shared" si="4"/>
        <v/>
      </c>
      <c r="M38" s="38"/>
      <c r="N38" s="104"/>
      <c r="O38" s="38"/>
      <c r="P38" s="38"/>
      <c r="Q38" s="115"/>
      <c r="R38" s="161"/>
      <c r="S38" s="161"/>
    </row>
    <row r="39" spans="1:19" s="23" customFormat="1" ht="11.25" customHeight="1" x14ac:dyDescent="0.35">
      <c r="A39" s="89">
        <v>32</v>
      </c>
      <c r="B39" s="31"/>
      <c r="C39" s="76"/>
      <c r="D39" s="76"/>
      <c r="E39" s="104"/>
      <c r="F39" s="105" t="str">
        <f t="shared" si="2"/>
        <v/>
      </c>
      <c r="G39" s="38"/>
      <c r="H39" s="38"/>
      <c r="I39" s="105" t="str">
        <f t="shared" si="1"/>
        <v/>
      </c>
      <c r="J39" s="106" t="str">
        <f t="shared" si="3"/>
        <v/>
      </c>
      <c r="K39" s="105" t="str">
        <f t="shared" si="0"/>
        <v/>
      </c>
      <c r="L39" s="106" t="str">
        <f t="shared" si="4"/>
        <v/>
      </c>
      <c r="M39" s="38"/>
      <c r="N39" s="104"/>
      <c r="O39" s="38"/>
      <c r="P39" s="38"/>
      <c r="Q39" s="115"/>
      <c r="R39" s="161"/>
      <c r="S39" s="161"/>
    </row>
    <row r="40" spans="1:19" ht="11.25" customHeight="1" x14ac:dyDescent="0.35">
      <c r="A40" s="89">
        <v>33</v>
      </c>
      <c r="B40" s="31"/>
      <c r="C40" s="76"/>
      <c r="D40" s="76"/>
      <c r="E40" s="104"/>
      <c r="F40" s="105" t="str">
        <f t="shared" si="2"/>
        <v/>
      </c>
      <c r="G40" s="38"/>
      <c r="H40" s="38"/>
      <c r="I40" s="105" t="str">
        <f t="shared" si="1"/>
        <v/>
      </c>
      <c r="J40" s="106" t="str">
        <f t="shared" si="3"/>
        <v/>
      </c>
      <c r="K40" s="105" t="str">
        <f t="shared" si="0"/>
        <v/>
      </c>
      <c r="L40" s="106" t="str">
        <f t="shared" si="4"/>
        <v/>
      </c>
      <c r="M40" s="38"/>
      <c r="N40" s="104"/>
      <c r="O40" s="38"/>
      <c r="P40" s="38"/>
      <c r="Q40" s="115"/>
      <c r="R40" s="161"/>
      <c r="S40" s="161"/>
    </row>
    <row r="41" spans="1:19" s="23" customFormat="1" ht="11.25" customHeight="1" x14ac:dyDescent="0.35">
      <c r="A41" s="89">
        <v>34</v>
      </c>
      <c r="B41" s="31"/>
      <c r="C41" s="76"/>
      <c r="D41" s="76"/>
      <c r="E41" s="104"/>
      <c r="F41" s="105" t="str">
        <f t="shared" si="2"/>
        <v/>
      </c>
      <c r="G41" s="38"/>
      <c r="H41" s="38"/>
      <c r="I41" s="105" t="str">
        <f t="shared" si="1"/>
        <v/>
      </c>
      <c r="J41" s="106" t="str">
        <f t="shared" si="3"/>
        <v/>
      </c>
      <c r="K41" s="105" t="str">
        <f t="shared" si="0"/>
        <v/>
      </c>
      <c r="L41" s="106" t="str">
        <f t="shared" si="4"/>
        <v/>
      </c>
      <c r="M41" s="38"/>
      <c r="N41" s="104"/>
      <c r="O41" s="38"/>
      <c r="P41" s="38"/>
      <c r="Q41" s="115"/>
      <c r="R41" s="161"/>
      <c r="S41" s="161"/>
    </row>
    <row r="42" spans="1:19" s="24" customFormat="1" ht="11.25" customHeight="1" x14ac:dyDescent="0.35">
      <c r="A42" s="89">
        <v>35</v>
      </c>
      <c r="B42" s="33"/>
      <c r="C42" s="77"/>
      <c r="D42" s="77"/>
      <c r="E42" s="112"/>
      <c r="F42" s="113" t="str">
        <f t="shared" si="2"/>
        <v/>
      </c>
      <c r="G42" s="45"/>
      <c r="H42" s="45"/>
      <c r="I42" s="113" t="str">
        <f t="shared" si="1"/>
        <v/>
      </c>
      <c r="J42" s="106" t="str">
        <f t="shared" si="3"/>
        <v/>
      </c>
      <c r="K42" s="113" t="str">
        <f t="shared" si="0"/>
        <v/>
      </c>
      <c r="L42" s="114" t="str">
        <f t="shared" si="4"/>
        <v/>
      </c>
      <c r="M42" s="45"/>
      <c r="N42" s="112"/>
      <c r="O42" s="45"/>
      <c r="P42" s="45"/>
      <c r="Q42" s="115"/>
      <c r="R42" s="161"/>
      <c r="S42" s="161"/>
    </row>
    <row r="43" spans="1:19" ht="11.25" customHeight="1" x14ac:dyDescent="0.3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</row>
    <row r="44" spans="1:19" ht="11.25" customHeight="1" x14ac:dyDescent="0.3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</row>
    <row r="45" spans="1:19" ht="11.25" customHeight="1" x14ac:dyDescent="0.3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</row>
    <row r="46" spans="1:19" ht="11.25" customHeight="1" x14ac:dyDescent="0.3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</row>
    <row r="47" spans="1:19" ht="11.25" customHeight="1" x14ac:dyDescent="0.3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</row>
    <row r="48" spans="1:19" ht="11.25" customHeight="1" x14ac:dyDescent="0.3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</row>
    <row r="49" spans="1:11" x14ac:dyDescent="0.3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</row>
    <row r="50" spans="1:11" x14ac:dyDescent="0.3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</row>
    <row r="51" spans="1:11" x14ac:dyDescent="0.3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</row>
    <row r="52" spans="1:11" x14ac:dyDescent="0.3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</row>
    <row r="53" spans="1:11" x14ac:dyDescent="0.3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</row>
    <row r="54" spans="1:11" x14ac:dyDescent="0.3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</row>
    <row r="55" spans="1:11" x14ac:dyDescent="0.3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</row>
    <row r="56" spans="1:11" x14ac:dyDescent="0.3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</row>
    <row r="57" spans="1:11" x14ac:dyDescent="0.3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</row>
    <row r="58" spans="1:11" x14ac:dyDescent="0.3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</row>
    <row r="59" spans="1:11" x14ac:dyDescent="0.3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</row>
    <row r="60" spans="1:11" x14ac:dyDescent="0.3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</row>
    <row r="61" spans="1:11" x14ac:dyDescent="0.3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</row>
    <row r="62" spans="1:11" x14ac:dyDescent="0.3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</row>
    <row r="63" spans="1:11" x14ac:dyDescent="0.3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</row>
    <row r="64" spans="1:11" x14ac:dyDescent="0.3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</row>
    <row r="65" spans="1:11" x14ac:dyDescent="0.3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</row>
    <row r="66" spans="1:11" x14ac:dyDescent="0.3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</row>
    <row r="67" spans="1:11" x14ac:dyDescent="0.3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</row>
    <row r="68" spans="1:11" x14ac:dyDescent="0.3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</row>
    <row r="69" spans="1:11" x14ac:dyDescent="0.3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</row>
    <row r="70" spans="1:11" x14ac:dyDescent="0.3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</row>
    <row r="71" spans="1:11" x14ac:dyDescent="0.3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</row>
    <row r="72" spans="1:11" x14ac:dyDescent="0.3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</row>
    <row r="73" spans="1:11" x14ac:dyDescent="0.3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</row>
    <row r="74" spans="1:11" x14ac:dyDescent="0.3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</row>
    <row r="75" spans="1:11" x14ac:dyDescent="0.3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</row>
    <row r="76" spans="1:11" x14ac:dyDescent="0.3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</row>
    <row r="77" spans="1:11" x14ac:dyDescent="0.3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</row>
    <row r="78" spans="1:11" x14ac:dyDescent="0.3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</row>
    <row r="79" spans="1:11" x14ac:dyDescent="0.3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</row>
    <row r="80" spans="1:11" x14ac:dyDescent="0.3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</row>
    <row r="81" spans="1:11" x14ac:dyDescent="0.3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</row>
    <row r="82" spans="1:11" x14ac:dyDescent="0.3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</row>
    <row r="83" spans="1:11" x14ac:dyDescent="0.3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</row>
    <row r="84" spans="1:11" x14ac:dyDescent="0.3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</row>
    <row r="85" spans="1:11" x14ac:dyDescent="0.3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</row>
    <row r="86" spans="1:11" x14ac:dyDescent="0.3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</row>
    <row r="87" spans="1:11" x14ac:dyDescent="0.3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</row>
    <row r="88" spans="1:11" x14ac:dyDescent="0.3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</row>
    <row r="89" spans="1:11" x14ac:dyDescent="0.3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</row>
    <row r="90" spans="1:11" x14ac:dyDescent="0.3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</row>
    <row r="91" spans="1:11" x14ac:dyDescent="0.3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</row>
    <row r="92" spans="1:11" x14ac:dyDescent="0.3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</row>
    <row r="93" spans="1:11" x14ac:dyDescent="0.3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</row>
    <row r="94" spans="1:11" x14ac:dyDescent="0.3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</row>
    <row r="95" spans="1:11" x14ac:dyDescent="0.3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</row>
    <row r="96" spans="1:11" x14ac:dyDescent="0.3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</row>
    <row r="97" spans="1:11" x14ac:dyDescent="0.3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</row>
    <row r="98" spans="1:11" x14ac:dyDescent="0.3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</row>
    <row r="99" spans="1:11" x14ac:dyDescent="0.3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</row>
    <row r="100" spans="1:11" x14ac:dyDescent="0.3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</row>
    <row r="101" spans="1:11" x14ac:dyDescent="0.3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</row>
    <row r="102" spans="1:11" x14ac:dyDescent="0.3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</row>
    <row r="103" spans="1:11" x14ac:dyDescent="0.3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</row>
    <row r="104" spans="1:11" x14ac:dyDescent="0.3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</row>
    <row r="105" spans="1:11" x14ac:dyDescent="0.3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</row>
    <row r="106" spans="1:11" x14ac:dyDescent="0.3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</row>
    <row r="107" spans="1:11" x14ac:dyDescent="0.3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</row>
    <row r="108" spans="1:11" x14ac:dyDescent="0.3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</row>
    <row r="109" spans="1:11" x14ac:dyDescent="0.3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</row>
    <row r="110" spans="1:11" x14ac:dyDescent="0.3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</row>
    <row r="111" spans="1:11" x14ac:dyDescent="0.3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</row>
    <row r="112" spans="1:11" x14ac:dyDescent="0.3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</row>
    <row r="113" spans="1:11" x14ac:dyDescent="0.3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</row>
    <row r="114" spans="1:11" x14ac:dyDescent="0.3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</row>
    <row r="115" spans="1:11" x14ac:dyDescent="0.3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</row>
  </sheetData>
  <sheetProtection selectLockedCells="1"/>
  <mergeCells count="65">
    <mergeCell ref="R41:S41"/>
    <mergeCell ref="R42:S42"/>
    <mergeCell ref="R35:S35"/>
    <mergeCell ref="R36:S36"/>
    <mergeCell ref="R37:S37"/>
    <mergeCell ref="R38:S38"/>
    <mergeCell ref="R39:S39"/>
    <mergeCell ref="R40:S40"/>
    <mergeCell ref="R34:S34"/>
    <mergeCell ref="R23:S23"/>
    <mergeCell ref="R24:S24"/>
    <mergeCell ref="R25:S25"/>
    <mergeCell ref="R26:S26"/>
    <mergeCell ref="R27:S27"/>
    <mergeCell ref="R28:S28"/>
    <mergeCell ref="R29:S29"/>
    <mergeCell ref="R30:S30"/>
    <mergeCell ref="R31:S31"/>
    <mergeCell ref="R32:S32"/>
    <mergeCell ref="R33:S33"/>
    <mergeCell ref="R22:S22"/>
    <mergeCell ref="R11:S11"/>
    <mergeCell ref="R12:S12"/>
    <mergeCell ref="R13:S13"/>
    <mergeCell ref="R14:S14"/>
    <mergeCell ref="R15:S15"/>
    <mergeCell ref="R16:S16"/>
    <mergeCell ref="R17:S17"/>
    <mergeCell ref="R18:S18"/>
    <mergeCell ref="R19:S19"/>
    <mergeCell ref="R20:S20"/>
    <mergeCell ref="R21:S21"/>
    <mergeCell ref="R10:S10"/>
    <mergeCell ref="H5:J5"/>
    <mergeCell ref="K5:L5"/>
    <mergeCell ref="M5:M6"/>
    <mergeCell ref="N5:N6"/>
    <mergeCell ref="O5:O6"/>
    <mergeCell ref="P5:P6"/>
    <mergeCell ref="Q5:Q6"/>
    <mergeCell ref="R5:S6"/>
    <mergeCell ref="R7:S7"/>
    <mergeCell ref="R8:S8"/>
    <mergeCell ref="R9:S9"/>
    <mergeCell ref="A5:A6"/>
    <mergeCell ref="B5:B6"/>
    <mergeCell ref="C5:C6"/>
    <mergeCell ref="D5:D6"/>
    <mergeCell ref="E5:F5"/>
    <mergeCell ref="G5:G6"/>
    <mergeCell ref="C3:E3"/>
    <mergeCell ref="G3:I3"/>
    <mergeCell ref="J3:K3"/>
    <mergeCell ref="P3:Q3"/>
    <mergeCell ref="G4:I4"/>
    <mergeCell ref="J4:K4"/>
    <mergeCell ref="P4:Q4"/>
    <mergeCell ref="C1:E1"/>
    <mergeCell ref="G1:I1"/>
    <mergeCell ref="J1:K1"/>
    <mergeCell ref="P1:Q1"/>
    <mergeCell ref="C2:E2"/>
    <mergeCell ref="G2:I2"/>
    <mergeCell ref="J2:K2"/>
    <mergeCell ref="P2:Q2"/>
  </mergeCells>
  <conditionalFormatting sqref="F6:F42">
    <cfRule type="expression" dxfId="2" priority="3" stopIfTrue="1">
      <formula>"TEXT"</formula>
    </cfRule>
  </conditionalFormatting>
  <conditionalFormatting sqref="I8:J42">
    <cfRule type="expression" dxfId="1" priority="2" stopIfTrue="1">
      <formula>"TEXT"</formula>
    </cfRule>
  </conditionalFormatting>
  <conditionalFormatting sqref="A7:S42">
    <cfRule type="expression" dxfId="0" priority="1">
      <formula>MOD(ROW(),2)=0</formula>
    </cfRule>
  </conditionalFormatting>
  <dataValidations count="1">
    <dataValidation type="whole" allowBlank="1" showErrorMessage="1" errorTitle="Incorrect data entry." error="You Have Entered An Incorrect Value! If percentage is &quot;0&quot; then enter a &quot;0&quot;." sqref="H8:H42" xr:uid="{90AAEEEB-5951-41C2-B3D3-AB858724D8FD}">
      <formula1>0</formula1>
      <formula2>100</formula2>
    </dataValidation>
  </dataValidations>
  <pageMargins left="0.7" right="0.7" top="0.75" bottom="0.75" header="0.3" footer="0.3"/>
  <pageSetup orientation="landscape" horizontalDpi="0" verticalDpi="0" r:id="rId1"/>
  <headerFooter>
    <oddHeader xml:space="preserve">&amp;CCH Swab Report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Instructions</vt:lpstr>
      <vt:lpstr>Wrap Sheet Calculator</vt:lpstr>
      <vt:lpstr>Wrap Sheet</vt:lpstr>
      <vt:lpstr>Measurements</vt:lpstr>
      <vt:lpstr>Swab Report Print</vt:lpstr>
      <vt:lpstr>Swab Report Empty</vt:lpstr>
      <vt:lpstr>20181008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SWS Rig 123;Craig Hewlett</dc:creator>
  <cp:lastModifiedBy>Craig Hewlett</cp:lastModifiedBy>
  <cp:lastPrinted>2018-12-19T21:27:42Z</cp:lastPrinted>
  <dcterms:created xsi:type="dcterms:W3CDTF">2016-11-14T23:44:24Z</dcterms:created>
  <dcterms:modified xsi:type="dcterms:W3CDTF">2020-09-21T02:01:59Z</dcterms:modified>
</cp:coreProperties>
</file>